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46"/>
  </bookViews>
  <sheets>
    <sheet name="2024" sheetId="5" r:id="rId1"/>
    <sheet name="Лист1" sheetId="1" state="hidden" r:id="rId2"/>
    <sheet name="Лист2" sheetId="4" r:id="rId3"/>
  </sheets>
  <definedNames>
    <definedName name="Footer">Лист1!$A$18:$W$28</definedName>
    <definedName name="Header">Лист1!$A$1:$W$16</definedName>
    <definedName name="Row">Лист1!$A$17:$W$17</definedName>
  </definedNames>
  <calcPr calcId="125725"/>
</workbook>
</file>

<file path=xl/calcChain.xml><?xml version="1.0" encoding="utf-8"?>
<calcChain xmlns="http://schemas.openxmlformats.org/spreadsheetml/2006/main">
  <c r="Q63" i="5"/>
  <c r="Q61"/>
  <c r="Q35"/>
  <c r="P31"/>
  <c r="Q31"/>
  <c r="P149"/>
  <c r="Q149"/>
  <c r="O144"/>
  <c r="P80"/>
  <c r="P76" s="1"/>
  <c r="Q80"/>
  <c r="Q76" s="1"/>
  <c r="O81"/>
  <c r="O80" s="1"/>
  <c r="O76" s="1"/>
  <c r="P81"/>
  <c r="Q81"/>
  <c r="O152"/>
  <c r="P152"/>
  <c r="Q152"/>
  <c r="M144"/>
  <c r="N144"/>
  <c r="P144"/>
  <c r="Q144"/>
  <c r="L144"/>
  <c r="Q85"/>
  <c r="Q84" s="1"/>
  <c r="P47"/>
  <c r="Q47"/>
  <c r="M19"/>
  <c r="N19"/>
  <c r="O19"/>
  <c r="P19"/>
  <c r="Q19"/>
  <c r="L19"/>
  <c r="M96"/>
  <c r="N96"/>
  <c r="O96"/>
  <c r="P96"/>
  <c r="Q96"/>
  <c r="M138"/>
  <c r="N138"/>
  <c r="O138"/>
  <c r="P138"/>
  <c r="Q138"/>
  <c r="L138"/>
  <c r="L135" s="1"/>
  <c r="M124"/>
  <c r="N124"/>
  <c r="O124"/>
  <c r="O115" s="1"/>
  <c r="P124"/>
  <c r="P115" s="1"/>
  <c r="Q124"/>
  <c r="Q115" s="1"/>
  <c r="L124"/>
  <c r="M110"/>
  <c r="M90" s="1"/>
  <c r="N110"/>
  <c r="N90" s="1"/>
  <c r="O110"/>
  <c r="O90" s="1"/>
  <c r="P110"/>
  <c r="P90" s="1"/>
  <c r="Q110"/>
  <c r="Q90" s="1"/>
  <c r="L110"/>
  <c r="L90" s="1"/>
  <c r="M104"/>
  <c r="N104"/>
  <c r="O104"/>
  <c r="P104"/>
  <c r="Q104"/>
  <c r="L104"/>
  <c r="M66"/>
  <c r="M65" s="1"/>
  <c r="N66"/>
  <c r="N65" s="1"/>
  <c r="O66"/>
  <c r="O65" s="1"/>
  <c r="P66"/>
  <c r="P65" s="1"/>
  <c r="Q66"/>
  <c r="Q65" s="1"/>
  <c r="L66"/>
  <c r="L65" s="1"/>
  <c r="A68"/>
  <c r="O49"/>
  <c r="M50"/>
  <c r="M49" s="1"/>
  <c r="O50"/>
  <c r="M51"/>
  <c r="N51"/>
  <c r="N50" s="1"/>
  <c r="N49" s="1"/>
  <c r="O51"/>
  <c r="P51"/>
  <c r="P50" s="1"/>
  <c r="P49" s="1"/>
  <c r="Q51"/>
  <c r="Q50" s="1"/>
  <c r="Q49" s="1"/>
  <c r="L51"/>
  <c r="L50" s="1"/>
  <c r="L49" s="1"/>
  <c r="M88"/>
  <c r="N88"/>
  <c r="O88"/>
  <c r="P88"/>
  <c r="Q88"/>
  <c r="L88"/>
  <c r="M59"/>
  <c r="N59"/>
  <c r="O59"/>
  <c r="P59"/>
  <c r="Q59"/>
  <c r="L59"/>
  <c r="O57"/>
  <c r="M127"/>
  <c r="M126" s="1"/>
  <c r="N127"/>
  <c r="N126" s="1"/>
  <c r="O127"/>
  <c r="O126" s="1"/>
  <c r="P127"/>
  <c r="P126" s="1"/>
  <c r="Q127"/>
  <c r="Q126" s="1"/>
  <c r="L127"/>
  <c r="L126" s="1"/>
  <c r="M155"/>
  <c r="N155"/>
  <c r="O155"/>
  <c r="P155"/>
  <c r="Q155"/>
  <c r="L155"/>
  <c r="M85"/>
  <c r="M84" s="1"/>
  <c r="N85"/>
  <c r="N84" s="1"/>
  <c r="O85"/>
  <c r="O84" s="1"/>
  <c r="P85"/>
  <c r="P84" s="1"/>
  <c r="L85"/>
  <c r="L84" s="1"/>
  <c r="L76"/>
  <c r="L81"/>
  <c r="L80" s="1"/>
  <c r="M54"/>
  <c r="N54"/>
  <c r="O54"/>
  <c r="P54"/>
  <c r="Q54"/>
  <c r="L55"/>
  <c r="L61"/>
  <c r="L63"/>
  <c r="L69"/>
  <c r="L68" s="1"/>
  <c r="L71"/>
  <c r="L72"/>
  <c r="L96"/>
  <c r="L98"/>
  <c r="L102"/>
  <c r="L112"/>
  <c r="L120"/>
  <c r="L129"/>
  <c r="L128" s="1"/>
  <c r="L149"/>
  <c r="L146" s="1"/>
  <c r="L152"/>
  <c r="L151" s="1"/>
  <c r="L54"/>
  <c r="M55"/>
  <c r="N55"/>
  <c r="O55"/>
  <c r="P55"/>
  <c r="Q55"/>
  <c r="A57"/>
  <c r="L115" l="1"/>
  <c r="Q83"/>
  <c r="N83"/>
  <c r="M83"/>
  <c r="L53"/>
  <c r="L83"/>
  <c r="O83"/>
  <c r="P83"/>
  <c r="M35"/>
  <c r="N35"/>
  <c r="O35"/>
  <c r="P35"/>
  <c r="L35"/>
  <c r="M31"/>
  <c r="N31"/>
  <c r="O31"/>
  <c r="L33"/>
  <c r="L37"/>
  <c r="L38"/>
  <c r="L42"/>
  <c r="L45"/>
  <c r="L47"/>
  <c r="A76"/>
  <c r="A74" s="1"/>
  <c r="A75" s="1"/>
  <c r="A40"/>
  <c r="N152"/>
  <c r="N151" s="1"/>
  <c r="N149"/>
  <c r="N146" s="1"/>
  <c r="N147"/>
  <c r="N135"/>
  <c r="N129"/>
  <c r="N128" s="1"/>
  <c r="N120"/>
  <c r="N115" s="1"/>
  <c r="N116"/>
  <c r="N112"/>
  <c r="N98"/>
  <c r="N81"/>
  <c r="N80" s="1"/>
  <c r="N76" s="1"/>
  <c r="N72"/>
  <c r="N71" s="1"/>
  <c r="N69"/>
  <c r="N68" s="1"/>
  <c r="N63"/>
  <c r="N61"/>
  <c r="N57"/>
  <c r="N47"/>
  <c r="N45"/>
  <c r="N42"/>
  <c r="N38"/>
  <c r="N37" s="1"/>
  <c r="N33"/>
  <c r="N29"/>
  <c r="N53" l="1"/>
  <c r="N44"/>
  <c r="N41" s="1"/>
  <c r="L44"/>
  <c r="L41" s="1"/>
  <c r="N28"/>
  <c r="N27" s="1"/>
  <c r="O151"/>
  <c r="P151"/>
  <c r="Q151"/>
  <c r="N17" l="1"/>
  <c r="N166" s="1"/>
  <c r="N18"/>
  <c r="P33"/>
  <c r="P29"/>
  <c r="O33"/>
  <c r="O140"/>
  <c r="M61"/>
  <c r="M72"/>
  <c r="M71" s="1"/>
  <c r="M152"/>
  <c r="M151" s="1"/>
  <c r="M147"/>
  <c r="M98"/>
  <c r="Q18" l="1"/>
  <c r="Q146"/>
  <c r="Q129"/>
  <c r="Q128" s="1"/>
  <c r="Q72"/>
  <c r="Q71" s="1"/>
  <c r="Q69"/>
  <c r="Q68" s="1"/>
  <c r="Q57"/>
  <c r="Q45"/>
  <c r="Q44" s="1"/>
  <c r="Q42"/>
  <c r="Q38"/>
  <c r="Q37" s="1"/>
  <c r="Q33"/>
  <c r="Q28" s="1"/>
  <c r="Q27" s="1"/>
  <c r="Q29"/>
  <c r="P146"/>
  <c r="P129"/>
  <c r="P128" s="1"/>
  <c r="P72"/>
  <c r="P71" s="1"/>
  <c r="P69"/>
  <c r="P68" s="1"/>
  <c r="P63"/>
  <c r="P61"/>
  <c r="P57"/>
  <c r="P45"/>
  <c r="P42"/>
  <c r="P38"/>
  <c r="P37" s="1"/>
  <c r="P28"/>
  <c r="P27" s="1"/>
  <c r="P18"/>
  <c r="O63"/>
  <c r="M112"/>
  <c r="M149"/>
  <c r="M146" s="1"/>
  <c r="M129"/>
  <c r="M128" s="1"/>
  <c r="M63"/>
  <c r="M47"/>
  <c r="M45"/>
  <c r="M42"/>
  <c r="M33"/>
  <c r="O149"/>
  <c r="O146" s="1"/>
  <c r="M135"/>
  <c r="O129"/>
  <c r="O128" s="1"/>
  <c r="A121"/>
  <c r="A122" s="1"/>
  <c r="A123" s="1"/>
  <c r="M120"/>
  <c r="M115" s="1"/>
  <c r="A120"/>
  <c r="A117"/>
  <c r="A118" s="1"/>
  <c r="A119" s="1"/>
  <c r="M116"/>
  <c r="A116"/>
  <c r="A115"/>
  <c r="A96"/>
  <c r="A92" s="1"/>
  <c r="A91" s="1"/>
  <c r="A90"/>
  <c r="A87"/>
  <c r="A85"/>
  <c r="A86" s="1"/>
  <c r="A84"/>
  <c r="A83"/>
  <c r="A82"/>
  <c r="M81"/>
  <c r="M80" s="1"/>
  <c r="M76" s="1"/>
  <c r="A81"/>
  <c r="A80"/>
  <c r="A77"/>
  <c r="A78" s="1"/>
  <c r="A79" s="1"/>
  <c r="O72"/>
  <c r="O71" s="1"/>
  <c r="A70"/>
  <c r="A71" s="1"/>
  <c r="A72" s="1"/>
  <c r="A73" s="1"/>
  <c r="O69"/>
  <c r="O68" s="1"/>
  <c r="M69"/>
  <c r="M68" s="1"/>
  <c r="M53" s="1"/>
  <c r="A69"/>
  <c r="A64"/>
  <c r="A62" s="1"/>
  <c r="O61"/>
  <c r="A61"/>
  <c r="A58"/>
  <c r="M57"/>
  <c r="A54"/>
  <c r="A53"/>
  <c r="A48"/>
  <c r="O47"/>
  <c r="A47"/>
  <c r="A46"/>
  <c r="O45"/>
  <c r="A45"/>
  <c r="A44"/>
  <c r="A43"/>
  <c r="O42"/>
  <c r="A42"/>
  <c r="A41"/>
  <c r="A39"/>
  <c r="O38"/>
  <c r="O37" s="1"/>
  <c r="M38"/>
  <c r="M37" s="1"/>
  <c r="A38"/>
  <c r="A37"/>
  <c r="A36"/>
  <c r="A35"/>
  <c r="A34"/>
  <c r="O28"/>
  <c r="O27" s="1"/>
  <c r="L28"/>
  <c r="L27" s="1"/>
  <c r="A33"/>
  <c r="A32"/>
  <c r="L31"/>
  <c r="A31"/>
  <c r="A30"/>
  <c r="O29"/>
  <c r="L29"/>
  <c r="A29"/>
  <c r="A28"/>
  <c r="A27"/>
  <c r="A23"/>
  <c r="A22"/>
  <c r="A21"/>
  <c r="A20"/>
  <c r="O18"/>
  <c r="A19"/>
  <c r="A18"/>
  <c r="A17"/>
  <c r="Q53" l="1"/>
  <c r="O53"/>
  <c r="P53"/>
  <c r="P44"/>
  <c r="P41" s="1"/>
  <c r="O44"/>
  <c r="O41" s="1"/>
  <c r="M44"/>
  <c r="M41" s="1"/>
  <c r="Q41"/>
  <c r="L17"/>
  <c r="L166" s="1"/>
  <c r="A97"/>
  <c r="A98" s="1"/>
  <c r="A94" s="1"/>
  <c r="A63"/>
  <c r="M29"/>
  <c r="L18"/>
  <c r="P17" l="1"/>
  <c r="P166" s="1"/>
  <c r="O17"/>
  <c r="O166" s="1"/>
  <c r="Q17"/>
  <c r="Q166" s="1"/>
  <c r="M18"/>
  <c r="A99"/>
  <c r="A102"/>
  <c r="A100"/>
  <c r="A101" l="1"/>
  <c r="A103"/>
  <c r="A104" s="1"/>
  <c r="A105" s="1"/>
  <c r="A107" s="1"/>
  <c r="A108" s="1"/>
  <c r="A109" s="1"/>
  <c r="A112" s="1"/>
  <c r="A113" s="1"/>
  <c r="A114" s="1"/>
  <c r="A17" i="1"/>
  <c r="M28" i="5"/>
  <c r="M27" s="1"/>
  <c r="M17" l="1"/>
  <c r="M166" s="1"/>
</calcChain>
</file>

<file path=xl/sharedStrings.xml><?xml version="1.0" encoding="utf-8"?>
<sst xmlns="http://schemas.openxmlformats.org/spreadsheetml/2006/main" count="1525" uniqueCount="351">
  <si>
    <t>РЕЕСТР</t>
  </si>
  <si>
    <t>источников доходов краевого бюджета</t>
  </si>
  <si>
    <t>На «__» _________ 20__ года</t>
  </si>
  <si>
    <t>Финансовый орган</t>
  </si>
  <si>
    <t>Министерство финансов Краснодарского края</t>
  </si>
  <si>
    <t>Наименование публично-правового образования</t>
  </si>
  <si>
    <t>Краснодарский край</t>
  </si>
  <si>
    <t>Единица измерения</t>
  </si>
  <si>
    <t>тыс. рублей</t>
  </si>
  <si>
    <t>на "___" _________________ 20___года</t>
  </si>
  <si>
    <t>Код классификации доход бюджетов</t>
  </si>
  <si>
    <t>Наименование кода классификации доходов бюджетов</t>
  </si>
  <si>
    <t>код вида доходов бюджета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</si>
  <si>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</si>
  <si>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</si>
  <si>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</si>
  <si>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</si>
  <si>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</si>
  <si>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</si>
  <si>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</si>
  <si>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</si>
  <si>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</si>
  <si>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</si>
  <si>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</si>
  <si>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</si>
  <si>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</si>
  <si>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</si>
  <si>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</si>
  <si>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</si>
  <si>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</si>
  <si>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</si>
  <si>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</si>
  <si>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</si>
  <si>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&lt;gadbCode&gt;</t>
  </si>
  <si>
    <t>&lt;kbkCode0_1&gt;</t>
  </si>
  <si>
    <t>&lt;kbkCode2_4&gt;</t>
  </si>
  <si>
    <t>&lt;kbkCode4_6&gt;</t>
  </si>
  <si>
    <t>&lt;kbkCode6_9&gt;</t>
  </si>
  <si>
    <t>&lt;kbkCode9_11&gt;</t>
  </si>
  <si>
    <t>&lt;kbkCode11_14&gt;</t>
  </si>
  <si>
    <t>&lt;kbkCode14_17&gt;</t>
  </si>
  <si>
    <t>&lt;kbkName&gt;</t>
  </si>
  <si>
    <t>&lt;gadbName&gt;</t>
  </si>
  <si>
    <t>&lt;forecastForLawRealCurrYear&gt;</t>
  </si>
  <si>
    <t>&lt;cashReceipts0109&gt;</t>
  </si>
  <si>
    <t>&lt;evalOfExecutionCurrYear&gt;</t>
  </si>
  <si>
    <t>&lt;forecastForLawProjectPrevYear&gt;</t>
  </si>
  <si>
    <t>&lt;forecastForLawProjectCurrYear&gt;</t>
  </si>
  <si>
    <t>&lt;forecastForLawProjectFirstNextYear&gt;</t>
  </si>
  <si>
    <t>Итого</t>
  </si>
  <si>
    <t>&lt;forecastForLawRealCurrYearTotal&gt;</t>
  </si>
  <si>
    <t>&lt;cashReceipts0109Total&gt;</t>
  </si>
  <si>
    <t>&lt;evalOfExecutionCurrYearTotal&gt;</t>
  </si>
  <si>
    <t>&lt;forecastForLawProjectPrevYearTotal&gt;</t>
  </si>
  <si>
    <t>&lt;forecastForLawProjectCurrYearTotal&gt;</t>
  </si>
  <si>
    <t>&lt;forecastForLawProjectFirstNextYearTotal&gt;</t>
  </si>
  <si>
    <t>Руководитель</t>
  </si>
  <si>
    <t>(уполномоченное лицо)</t>
  </si>
  <si>
    <t>(должность)</t>
  </si>
  <si>
    <t>(подпись)</t>
  </si>
  <si>
    <t>(ФИО)</t>
  </si>
  <si>
    <t>Исполнитель</t>
  </si>
  <si>
    <t>"______"    ____________________________    20____   г.</t>
  </si>
  <si>
    <t>Код главного администратора доходов краевого бюджета</t>
  </si>
  <si>
    <t>Наименование главного администратора доходов краевого бюджета</t>
  </si>
  <si>
    <t>Наименование группы источников доходов бюджетов /наименование источника дохода бюджета</t>
  </si>
  <si>
    <t>&lt;forecastForLawPrevYear&gt;</t>
  </si>
  <si>
    <t>&lt;forecastForLawPrevYearTotal&gt;</t>
  </si>
  <si>
    <t>&lt;forecastForLawCurrYear&gt;</t>
  </si>
  <si>
    <t>&lt;forecastForLawCurrYearTotal&gt;</t>
  </si>
  <si>
    <t>&lt;forecastForLawFirstNextYear&gt;</t>
  </si>
  <si>
    <t>&lt;forecastForLawFirstNextYearTotal&gt;</t>
  </si>
  <si>
    <t>&lt;forecastForLawChangesPrevYear&gt;</t>
  </si>
  <si>
    <t>&lt;forecastForLawChangesCurrYear&gt;</t>
  </si>
  <si>
    <t>&lt;forecastForLawChangesFirstNextYear&gt;</t>
  </si>
  <si>
    <t>&lt;forecastForLawChangesFirstNextYearTotal&gt;</t>
  </si>
  <si>
    <t>&lt;forecastForLawChangesCurrYearTotal&gt;</t>
  </si>
  <si>
    <t>&lt;forecastForLawChangesPrevYearTotal&gt;</t>
  </si>
  <si>
    <t>Показатели прогноза доходов краевого бюджета на &lt;year1&gt; год</t>
  </si>
  <si>
    <t>Показатели прогноза доходов краевого бюджета на &lt;year2&gt; год</t>
  </si>
  <si>
    <t>Показатели прогноза доходов краевого бюджета на &lt;year3&gt; год</t>
  </si>
  <si>
    <t>Показатели прогноза доходов краевого бюджета в соответствии с Законом на &lt;year1&gt; год</t>
  </si>
  <si>
    <t>Показатели прогноза доходов краевого бюджета в соответствии с Законом на &lt;year2&gt; год</t>
  </si>
  <si>
    <t>Показатели прогноза доходов краевого бюджета в соответствии с Законом на &lt;year3&gt; год</t>
  </si>
  <si>
    <t>Показатели прогноза доходов краевого бюджета c учетом изменений в Законе на &lt;year1&gt; год</t>
  </si>
  <si>
    <t>Показатели прогноза доходов краевого бюджета c учетом изменений в Законе на &lt;year2&gt; год</t>
  </si>
  <si>
    <t>Показатели прогноза доходов краевого бюджета c учетом изменений в Законе на &lt;year3&gt; год</t>
  </si>
  <si>
    <t>Оценка исполнения &lt;year&gt; года</t>
  </si>
  <si>
    <t>Показатели кассовых поступлений в &lt;year&gt; году в краевой бюджет</t>
  </si>
  <si>
    <t>Показатели прогноза доходов в &lt;year&gt; году в соответствии с законом о краевом бюджете</t>
  </si>
  <si>
    <t>1</t>
  </si>
  <si>
    <t>00</t>
  </si>
  <si>
    <t>000</t>
  </si>
  <si>
    <t>0000</t>
  </si>
  <si>
    <t>НАЛОГОВЫЕ И НЕНАЛОГОВЫЕ ДОХОДЫ</t>
  </si>
  <si>
    <t>01</t>
  </si>
  <si>
    <t>НАЛОГИ НА ПРИБЫЛЬ, ДОХОДЫ</t>
  </si>
  <si>
    <t>02</t>
  </si>
  <si>
    <t>110</t>
  </si>
  <si>
    <t>Налог на доходы физических лиц</t>
  </si>
  <si>
    <t>182</t>
  </si>
  <si>
    <t>010</t>
  </si>
  <si>
    <t>ФЕДЕРАЛЬНАЯ НАЛОГОВАЯ СЛУЖБА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</si>
  <si>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</si>
  <si>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</si>
  <si>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</si>
  <si>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</si>
  <si>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</si>
  <si>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</si>
  <si>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</si>
  <si>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</si>
  <si>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</si>
  <si>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</si>
  <si>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</si>
  <si>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</si>
  <si>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ФЕДЕРАЛЬНОЕ КАЗНАЧЕЙСТВО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</si>
  <si>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</si>
  <si>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</si>
  <si>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</si>
  <si>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</si>
  <si>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</si>
  <si>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</si>
  <si>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</si>
  <si>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</si>
  <si>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</si>
  <si>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</si>
  <si>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</si>
  <si>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</si>
  <si>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</si>
  <si>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</si>
  <si>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05</t>
  </si>
  <si>
    <t>НАЛОГИ НА СОВОКУПНЫЙ ДОХОД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</si>
  <si>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</si>
  <si>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</si>
  <si>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</si>
  <si>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</si>
  <si>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</si>
  <si>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</si>
  <si>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</si>
  <si>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</si>
  <si>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</si>
  <si>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</si>
  <si>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</si>
  <si>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</si>
  <si>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</si>
  <si>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</si>
  <si>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</si>
  <si>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</si>
  <si>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992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</si>
  <si>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</si>
  <si>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</si>
  <si>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АДМИНИСТРАЦИЯ СТАРОТИТАРОВСКОГО СЕЛЬСКОГО ПОСЕЛЕНИЯ ТЕМРЮКСКОГО РАЙОНА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</si>
  <si>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</si>
  <si>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</si>
  <si>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07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</si>
  <si>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</si>
  <si>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</si>
  <si>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</si>
  <si>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</si>
  <si>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ДОХОДЫ ОТ ОКАЗАНИЯ ПЛАТНЫХ УСЛУГ И КОМПЕНСАЦИИ ЗАТРАТ ГОСУДАРСТВА</t>
  </si>
  <si>
    <t>130</t>
  </si>
  <si>
    <t>990</t>
  </si>
  <si>
    <t>995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</si>
  <si>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</si>
  <si>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</si>
  <si>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</si>
  <si>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</si>
  <si>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</si>
  <si>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</t>
  </si>
  <si>
    <t>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</si>
  <si>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</si>
  <si>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053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</si>
  <si>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</si>
  <si>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16</t>
  </si>
  <si>
    <t>ШТРАФЫ, САНКЦИИ, ВОЗМЕЩЕНИЕ УЩЕРБА</t>
  </si>
  <si>
    <t>140</t>
  </si>
  <si>
    <t>821</t>
  </si>
  <si>
    <t>ДЕПАРТАМЕНТ ИМУЩЕСТВЕННЫХ ОТНОШЕНИЙ КРАСНОДАРСКОГО КРАЯ</t>
  </si>
  <si>
    <t>17</t>
  </si>
  <si>
    <t>ПРОЧИЕ НЕНАЛОГОВЫЕ ДОХОДЫ</t>
  </si>
  <si>
    <t>180</t>
  </si>
  <si>
    <t>Невыясненные поступления</t>
  </si>
  <si>
    <t>Невыясненные поступления, зачисляемые в бюджеты сельских поселений</t>
  </si>
  <si>
    <t>Прочие неналоговые доходы</t>
  </si>
  <si>
    <t>Прочие неналоговые доходы бюджетов сельских поселений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</si>
  <si>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</si>
  <si>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</si>
  <si>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</si>
  <si>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</si>
  <si>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бюджетной системы Российской Федерации</t>
  </si>
  <si>
    <t>001</t>
  </si>
  <si>
    <t>Дотации на выравнивание бюджетной обеспеченности</t>
  </si>
  <si>
    <t>19</t>
  </si>
  <si>
    <t>999</t>
  </si>
  <si>
    <t>Прочие дотации</t>
  </si>
  <si>
    <t>Прочие дотации бюджетам сельских поселений</t>
  </si>
  <si>
    <t>20</t>
  </si>
  <si>
    <t>Субсидии бюджетам бюджетной системы Российской Федерации (межбюджетные субсидии)</t>
  </si>
  <si>
    <t>077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</si>
  <si>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</si>
  <si>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</si>
  <si>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25</t>
  </si>
  <si>
    <t>555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</si>
  <si>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</si>
  <si>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</si>
  <si>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29</t>
  </si>
  <si>
    <t>Прочие субсидии</t>
  </si>
  <si>
    <t>Прочие субсидии бюджетам сельских поселений</t>
  </si>
  <si>
    <t>30</t>
  </si>
  <si>
    <t>Субвенции бюджетам бюджетной системы Российской Федерации</t>
  </si>
  <si>
    <t>024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</si>
  <si>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</si>
  <si>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</si>
  <si>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</si>
  <si>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</si>
  <si>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</si>
  <si>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</si>
  <si>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</si>
  <si>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</si>
  <si>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Старотитаровское с.п.Темрюкского района</t>
  </si>
  <si>
    <t>Финансовый отдел администрации Старотитаровского с.п. Темрюкского района</t>
  </si>
  <si>
    <t>Глава Старотитаровского сельского поселения Темрюкского района</t>
  </si>
  <si>
    <t>А.Г. Титаренко</t>
  </si>
  <si>
    <t>Наименование главного администратора доходов  бюджета Старотитаровского сельского поселения Темрюкского района</t>
  </si>
  <si>
    <t>Код главного администратора доходов  бюджета Старотитаровского сельского поселения Темрюкского района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</si>
  <si>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</si>
  <si>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</si>
  <si>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</si>
  <si>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</si>
  <si>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</si>
  <si>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</si>
  <si>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</si>
  <si>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</si>
  <si>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045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</si>
  <si>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</si>
  <si>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</si>
  <si>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</si>
  <si>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</si>
  <si>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</si>
  <si>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</si>
  <si>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</si>
  <si>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</si>
  <si>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</si>
  <si>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</si>
  <si>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Платежи в целях возмещения причиненного ущерба (убытков)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</si>
  <si>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</si>
  <si>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080</t>
  </si>
  <si>
    <t>081</t>
  </si>
  <si>
    <t>Платежи в целях возмещения ущерба при расторжении муниципального контракта, заключенного с муниципальным органом сельского поселения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</si>
  <si>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082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</si>
  <si>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сельского поселения, в связи с односторонним отказом исполнителя (подрядчика) от его исполнения</t>
  </si>
  <si>
    <t>Возмещение потерь сельскохозяйственного производства, связанных с изъятием сельскохозяйственных угодий (по обязательствам, возникшим до 1 января 2008 года)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</si>
  <si>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</si>
  <si>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 xml:space="preserve">  
Средства самообложения граждан</t>
  </si>
  <si>
    <t>Средства самообложения граждан, зачисляемые в бюджеты сельских поселений</t>
  </si>
  <si>
    <t>002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</si>
  <si>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</si>
  <si>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</si>
  <si>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ПРОЧИЕ БЕЗВОЗМЕЗДНЫЕ ПОСТУПЛЕНИЯ</t>
  </si>
  <si>
    <t>Прочие безвозмездные поступления в бюджеты сельских поселений</t>
  </si>
  <si>
    <t xml:space="preserve">  
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</si>
  <si>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</si>
  <si>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</si>
  <si>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08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</si>
  <si>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</si>
  <si>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</si>
  <si>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</si>
  <si>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074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</si>
  <si>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</si>
  <si>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</si>
  <si>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061</t>
  </si>
  <si>
    <t>Платежи в целях возмещения убытков, причиненных уклонением от заключения муниципального контракта</t>
  </si>
  <si>
    <t>060</t>
  </si>
  <si>
    <t>123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</si>
  <si>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</si>
  <si>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На 1 января 2021 года</t>
  </si>
  <si>
    <t>Дотации бюджетам сельских поселений на выравнивание бюджетной обеспеченности из бюджета субъекта Российской Федерации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</si>
  <si>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</si>
  <si>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031</t>
  </si>
  <si>
    <t>467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</si>
  <si>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</si>
  <si>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</si>
  <si>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Финансовый орган:</t>
  </si>
  <si>
    <t>Наименование публично-правового образования:</t>
  </si>
  <si>
    <t>Единица измерения: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</si>
  <si>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</si>
  <si>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</si>
  <si>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</si>
  <si>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Иные межбюджетные трансферты</t>
  </si>
  <si>
    <t>49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</si>
  <si>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</si>
  <si>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</si>
  <si>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910</t>
  </si>
  <si>
    <t>154</t>
  </si>
  <si>
    <t>КОНТРОЛЬНО-СЧЕТНАЯ ПАЛАТА МУНИЦИПАЛЬНОГО ОБРАЗОВАНИЯ ТЕМРЮКСКИЙ РАЙОН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</si>
  <si>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</si>
  <si>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Единый сельскохозяйственный налог( за налоговые периоды, истекшие до 1 января 2011 года)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</si>
  <si>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</si>
  <si>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</si>
  <si>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 xml:space="preserve">источников доходов  бюджета Старотитаровского сельского поселения Темрюкского района </t>
  </si>
  <si>
    <t>Показатели прогноза доходов в 2022 году в соответствии с  решением о  бюджете Старотитаровского сельского поселения Темрюкского района</t>
  </si>
  <si>
    <t>Показатели кассовых поступлений в 2022 году ( по состоянию на 01.01.2023) в  бюджет Старотитаровского сельского поселения Темрюкского района</t>
  </si>
  <si>
    <t>Исполнение 2022года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</si>
  <si>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</si>
  <si>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</si>
  <si>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</si>
  <si>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902</t>
  </si>
  <si>
    <t>АДМИНИСТРАЦИЯ МУНИЦИПАЛЬНОГО ОБРАЗОВАНИЯ ТЕМРЮКСКИЙ РАЙОН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</si>
  <si>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</si>
  <si>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Н.В. Титаренко</t>
  </si>
  <si>
    <t>Показатели прогноза доходов к бюджета Старотитаровского сельского поселения Темрюкского района на 2024 год</t>
  </si>
  <si>
    <t>Показатели прогноза доходов к бюджета Старотитаровского сельского поселения Темрюкского районана 2025 год</t>
  </si>
  <si>
    <t>026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</si>
  <si>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</si>
  <si>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</si>
  <si>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430</t>
  </si>
  <si>
    <t>Доходы от продажи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</si>
  <si>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</si>
  <si>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157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</si>
  <si>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</si>
  <si>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</si>
  <si>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</si>
  <si>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170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</si>
  <si>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</si>
  <si>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175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</si>
  <si>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</si>
  <si>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300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</si>
  <si>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</si>
  <si>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320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</si>
  <si>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</si>
  <si>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325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</si>
  <si>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</si>
  <si>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062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</si>
  <si>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</si>
  <si>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</si>
  <si>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</si>
  <si>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Инициативные платежи</t>
  </si>
  <si>
    <t>Инициативные платежи, зачисляемые в бюджеты сельских поселений</t>
  </si>
  <si>
    <t>299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</si>
  <si>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</si>
  <si>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</si>
  <si>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</si>
  <si>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Показатели прогноза доходов к бюджета Старотитаровского сельского поселения Темрюкского района на 2023 год (по состояянию на 01.10.2023)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</si>
  <si>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</si>
  <si>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</si>
  <si>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</si>
  <si>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</si>
  <si>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Прочие безвозмездные поступления от государственных (муниципальных) организаций в бюджеты сельских поселений</t>
  </si>
  <si>
    <t>099</t>
  </si>
  <si>
    <t>Перечисления из бюджетов сельских поселений (в бюджеты сельских поселений) для осуществления взыскания</t>
  </si>
  <si>
    <t>Исполнитель: специалист 1 категории финансового отдела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</si>
</sst>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family val="2"/>
      <charset val="1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1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4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0" fillId="2" borderId="0" xfId="0" applyFill="1"/>
    <xf numFmtId="0" fontId="7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8" fillId="2" borderId="9" xfId="0" applyNumberFormat="1" applyFont="1" applyFill="1" applyBorder="1"/>
    <xf numFmtId="49" fontId="17" fillId="2" borderId="2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0" fillId="0" borderId="0" xfId="0"/>
    <xf numFmtId="0" fontId="3" fillId="2" borderId="0" xfId="0" applyNumberFormat="1" applyFont="1" applyFill="1" applyBorder="1" applyAlignment="1">
      <alignment horizontal="center"/>
    </xf>
    <xf numFmtId="0" fontId="9" fillId="2" borderId="9" xfId="0" applyNumberFormat="1" applyFont="1" applyFill="1" applyBorder="1" applyAlignment="1"/>
    <xf numFmtId="0" fontId="17" fillId="2" borderId="4" xfId="0" applyNumberFormat="1" applyFont="1" applyFill="1" applyBorder="1" applyAlignment="1">
      <alignment vertical="center" wrapText="1"/>
    </xf>
    <xf numFmtId="0" fontId="18" fillId="2" borderId="4" xfId="0" applyNumberFormat="1" applyFont="1" applyFill="1" applyBorder="1" applyAlignment="1">
      <alignment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vertical="center"/>
    </xf>
    <xf numFmtId="164" fontId="19" fillId="2" borderId="2" xfId="1" applyNumberFormat="1" applyFont="1" applyFill="1" applyBorder="1" applyAlignment="1">
      <alignment vertical="center"/>
    </xf>
    <xf numFmtId="164" fontId="0" fillId="2" borderId="0" xfId="0" applyNumberFormat="1" applyFill="1"/>
    <xf numFmtId="164" fontId="12" fillId="2" borderId="0" xfId="0" applyNumberFormat="1" applyFont="1" applyFill="1" applyBorder="1" applyAlignment="1">
      <alignment vertical="center" wrapText="1"/>
    </xf>
    <xf numFmtId="0" fontId="20" fillId="2" borderId="0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/>
    <xf numFmtId="0" fontId="18" fillId="2" borderId="9" xfId="0" applyNumberFormat="1" applyFont="1" applyFill="1" applyBorder="1" applyAlignment="1">
      <alignment vertical="center" wrapText="1"/>
    </xf>
    <xf numFmtId="0" fontId="18" fillId="2" borderId="9" xfId="0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164" fontId="21" fillId="2" borderId="0" xfId="0" applyNumberFormat="1" applyFont="1" applyFill="1"/>
    <xf numFmtId="0" fontId="21" fillId="2" borderId="0" xfId="0" applyFont="1" applyFill="1"/>
    <xf numFmtId="164" fontId="11" fillId="2" borderId="9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vertical="center" wrapText="1"/>
    </xf>
    <xf numFmtId="164" fontId="22" fillId="2" borderId="2" xfId="1" applyNumberFormat="1" applyFont="1" applyFill="1" applyBorder="1" applyAlignment="1">
      <alignment vertical="center"/>
    </xf>
    <xf numFmtId="0" fontId="23" fillId="2" borderId="0" xfId="0" applyFont="1" applyFill="1"/>
    <xf numFmtId="0" fontId="22" fillId="2" borderId="2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164" fontId="22" fillId="2" borderId="2" xfId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top" wrapText="1"/>
    </xf>
    <xf numFmtId="0" fontId="23" fillId="2" borderId="2" xfId="0" applyFont="1" applyFill="1" applyBorder="1" applyAlignment="1">
      <alignment vertical="top" wrapText="1"/>
    </xf>
    <xf numFmtId="0" fontId="22" fillId="2" borderId="4" xfId="0" applyFont="1" applyFill="1" applyBorder="1" applyAlignment="1">
      <alignment wrapText="1"/>
    </xf>
    <xf numFmtId="164" fontId="25" fillId="2" borderId="2" xfId="1" applyNumberFormat="1" applyFont="1" applyFill="1" applyBorder="1" applyAlignment="1">
      <alignment vertical="center"/>
    </xf>
    <xf numFmtId="0" fontId="26" fillId="2" borderId="0" xfId="0" applyFont="1" applyFill="1"/>
    <xf numFmtId="0" fontId="22" fillId="2" borderId="9" xfId="0" applyNumberFormat="1" applyFont="1" applyFill="1" applyBorder="1"/>
    <xf numFmtId="0" fontId="22" fillId="2" borderId="9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7" fillId="3" borderId="4" xfId="0" applyNumberFormat="1" applyFont="1" applyFill="1" applyBorder="1" applyAlignment="1">
      <alignment vertical="center" wrapText="1"/>
    </xf>
    <xf numFmtId="164" fontId="4" fillId="3" borderId="2" xfId="1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vertical="center" wrapText="1"/>
    </xf>
    <xf numFmtId="0" fontId="22" fillId="3" borderId="2" xfId="0" applyNumberFormat="1" applyFont="1" applyFill="1" applyBorder="1" applyAlignment="1">
      <alignment horizontal="center" vertical="center" wrapText="1"/>
    </xf>
    <xf numFmtId="164" fontId="22" fillId="3" borderId="2" xfId="1" applyNumberFormat="1" applyFont="1" applyFill="1" applyBorder="1" applyAlignment="1">
      <alignment vertical="center"/>
    </xf>
    <xf numFmtId="0" fontId="19" fillId="3" borderId="2" xfId="0" applyNumberFormat="1" applyFont="1" applyFill="1" applyBorder="1" applyAlignment="1">
      <alignment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vertical="center" wrapText="1"/>
    </xf>
    <xf numFmtId="0" fontId="25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top" wrapText="1"/>
    </xf>
    <xf numFmtId="0" fontId="24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2" fontId="22" fillId="2" borderId="2" xfId="0" applyNumberFormat="1" applyFont="1" applyFill="1" applyBorder="1" applyAlignment="1">
      <alignment vertical="center" wrapText="1"/>
    </xf>
    <xf numFmtId="164" fontId="19" fillId="3" borderId="2" xfId="1" applyNumberFormat="1" applyFont="1" applyFill="1" applyBorder="1" applyAlignment="1">
      <alignment vertical="center"/>
    </xf>
    <xf numFmtId="164" fontId="25" fillId="0" borderId="2" xfId="1" applyNumberFormat="1" applyFont="1" applyFill="1" applyBorder="1" applyAlignment="1">
      <alignment vertical="center"/>
    </xf>
    <xf numFmtId="0" fontId="22" fillId="2" borderId="9" xfId="0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/>
    </xf>
    <xf numFmtId="0" fontId="20" fillId="2" borderId="9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wrapText="1"/>
    </xf>
    <xf numFmtId="0" fontId="9" fillId="2" borderId="9" xfId="0" applyNumberFormat="1" applyFont="1" applyFill="1" applyBorder="1" applyAlignment="1">
      <alignment horizontal="left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/>
    <xf numFmtId="0" fontId="16" fillId="2" borderId="0" xfId="0" applyNumberFormat="1" applyFont="1" applyFill="1" applyBorder="1" applyAlignment="1"/>
    <xf numFmtId="0" fontId="18" fillId="2" borderId="7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5"/>
  <sheetViews>
    <sheetView tabSelected="1" topLeftCell="A9" zoomScale="110" zoomScaleNormal="110" workbookViewId="0">
      <pane ySplit="7" topLeftCell="A165" activePane="bottomLeft" state="frozen"/>
      <selection activeCell="A9" sqref="A9"/>
      <selection pane="bottomLeft" activeCell="E175" sqref="E175"/>
    </sheetView>
  </sheetViews>
  <sheetFormatPr defaultRowHeight="12.75"/>
  <cols>
    <col min="1" max="1" width="14" style="22" customWidth="1"/>
    <col min="2" max="2" width="7.28515625" style="22" customWidth="1"/>
    <col min="3" max="3" width="6.5703125" style="22" customWidth="1"/>
    <col min="4" max="4" width="6.28515625" style="22" customWidth="1"/>
    <col min="5" max="5" width="5.85546875" style="22" customWidth="1"/>
    <col min="6" max="6" width="6.140625" style="22" customWidth="1"/>
    <col min="7" max="7" width="6" style="22" customWidth="1"/>
    <col min="8" max="8" width="6.28515625" style="22" customWidth="1"/>
    <col min="9" max="9" width="6.42578125" style="22" customWidth="1"/>
    <col min="10" max="10" width="20.5703125" style="22" customWidth="1"/>
    <col min="11" max="11" width="10.28515625" style="22" customWidth="1"/>
    <col min="12" max="12" width="8.85546875" style="22" customWidth="1"/>
    <col min="13" max="13" width="9.42578125" style="22" customWidth="1"/>
    <col min="14" max="14" width="7.42578125" style="22" customWidth="1"/>
    <col min="15" max="15" width="8.85546875" style="22" customWidth="1"/>
    <col min="16" max="16" width="8.5703125" style="22" customWidth="1"/>
    <col min="17" max="17" width="8.28515625" style="22" customWidth="1"/>
    <col min="18" max="16384" width="9.140625" style="28"/>
  </cols>
  <sheetData>
    <row r="1" spans="1:17" s="22" customFormat="1"/>
    <row r="2" spans="1:17" s="22" customFormat="1" ht="18.75">
      <c r="A2" s="23"/>
      <c r="B2" s="23"/>
      <c r="C2" s="23"/>
      <c r="D2" s="23"/>
      <c r="E2" s="27"/>
      <c r="F2" s="27"/>
      <c r="G2" s="27"/>
      <c r="H2" s="27"/>
      <c r="I2" s="27"/>
      <c r="J2" s="42" t="s">
        <v>0</v>
      </c>
      <c r="K2" s="27"/>
      <c r="L2" s="27"/>
      <c r="M2" s="27"/>
      <c r="N2" s="23"/>
      <c r="O2" s="23"/>
    </row>
    <row r="3" spans="1:17" s="22" customFormat="1" ht="14.25" customHeight="1">
      <c r="A3" s="96" t="s">
        <v>299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s="22" customFormat="1" hidden="1">
      <c r="A4" s="23"/>
      <c r="B4" s="23"/>
      <c r="C4" s="23"/>
      <c r="D4" s="23"/>
      <c r="E4" s="27"/>
      <c r="F4" s="27"/>
      <c r="G4" s="27"/>
      <c r="H4" s="27"/>
      <c r="I4" s="27"/>
      <c r="J4" s="29" t="s">
        <v>275</v>
      </c>
      <c r="K4" s="27"/>
      <c r="L4" s="27"/>
      <c r="M4" s="27"/>
      <c r="N4" s="23"/>
      <c r="O4" s="23"/>
    </row>
    <row r="5" spans="1:17" s="22" customFormat="1" hidden="1">
      <c r="A5" s="23"/>
      <c r="B5" s="23"/>
      <c r="C5" s="23"/>
      <c r="D5" s="23"/>
      <c r="E5" s="27"/>
      <c r="F5" s="27"/>
      <c r="G5" s="27"/>
      <c r="H5" s="27"/>
      <c r="I5" s="27"/>
      <c r="J5" s="27"/>
      <c r="K5" s="27"/>
      <c r="L5" s="27"/>
      <c r="M5" s="27"/>
      <c r="N5" s="23"/>
      <c r="O5" s="23"/>
    </row>
    <row r="6" spans="1:17" s="22" customFormat="1" ht="34.5" customHeight="1">
      <c r="A6" s="97" t="s">
        <v>282</v>
      </c>
      <c r="B6" s="95"/>
      <c r="C6" s="30"/>
      <c r="D6" s="98" t="s">
        <v>220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s="22" customFormat="1" ht="23.25" customHeight="1">
      <c r="A7" s="98" t="s">
        <v>283</v>
      </c>
      <c r="B7" s="99"/>
      <c r="C7" s="99"/>
      <c r="D7" s="99"/>
      <c r="E7" s="99"/>
      <c r="F7" s="99"/>
      <c r="G7" s="99"/>
      <c r="H7" s="99"/>
      <c r="I7" s="99"/>
      <c r="J7" s="97" t="s">
        <v>219</v>
      </c>
      <c r="K7" s="97"/>
      <c r="L7" s="97"/>
      <c r="M7" s="97"/>
      <c r="N7" s="97"/>
      <c r="O7" s="23"/>
    </row>
    <row r="8" spans="1:17" s="22" customFormat="1">
      <c r="A8" s="43" t="s">
        <v>284</v>
      </c>
      <c r="B8" s="30"/>
      <c r="C8" s="30"/>
      <c r="D8" s="95" t="s">
        <v>8</v>
      </c>
      <c r="E8" s="95"/>
      <c r="F8" s="95"/>
      <c r="G8" s="95"/>
      <c r="H8" s="95"/>
      <c r="I8" s="95"/>
      <c r="J8" s="95"/>
      <c r="K8" s="95"/>
      <c r="L8" s="27"/>
      <c r="M8" s="27"/>
      <c r="N8" s="23"/>
      <c r="O8" s="23"/>
    </row>
    <row r="9" spans="1:17" s="22" customFormat="1" ht="12" customHeight="1"/>
    <row r="10" spans="1:17" s="22" customFormat="1" hidden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102"/>
      <c r="L10" s="103"/>
      <c r="M10" s="103"/>
      <c r="N10" s="24"/>
      <c r="O10" s="24"/>
    </row>
    <row r="11" spans="1:17" s="22" customFormat="1" hidden="1"/>
    <row r="12" spans="1:17" s="22" customFormat="1" hidden="1"/>
    <row r="13" spans="1:17" s="22" customFormat="1" ht="16.5" customHeight="1">
      <c r="A13" s="104" t="s">
        <v>65</v>
      </c>
      <c r="B13" s="101" t="s">
        <v>10</v>
      </c>
      <c r="C13" s="107"/>
      <c r="D13" s="107"/>
      <c r="E13" s="107"/>
      <c r="F13" s="107"/>
      <c r="G13" s="107"/>
      <c r="H13" s="107"/>
      <c r="I13" s="108"/>
      <c r="J13" s="100" t="s">
        <v>11</v>
      </c>
      <c r="K13" s="101" t="s">
        <v>223</v>
      </c>
      <c r="L13" s="100" t="s">
        <v>300</v>
      </c>
      <c r="M13" s="100" t="s">
        <v>301</v>
      </c>
      <c r="N13" s="100" t="s">
        <v>302</v>
      </c>
      <c r="O13" s="104" t="s">
        <v>342</v>
      </c>
      <c r="P13" s="111" t="s">
        <v>310</v>
      </c>
      <c r="Q13" s="111" t="s">
        <v>311</v>
      </c>
    </row>
    <row r="14" spans="1:17" s="22" customFormat="1" ht="43.5" customHeight="1">
      <c r="A14" s="105"/>
      <c r="B14" s="100" t="s">
        <v>224</v>
      </c>
      <c r="C14" s="100" t="s">
        <v>12</v>
      </c>
      <c r="D14" s="100"/>
      <c r="E14" s="100"/>
      <c r="F14" s="100"/>
      <c r="G14" s="100"/>
      <c r="H14" s="101" t="s">
        <v>13</v>
      </c>
      <c r="I14" s="101"/>
      <c r="J14" s="100"/>
      <c r="K14" s="101"/>
      <c r="L14" s="100"/>
      <c r="M14" s="100"/>
      <c r="N14" s="100"/>
      <c r="O14" s="105"/>
      <c r="P14" s="112"/>
      <c r="Q14" s="112"/>
    </row>
    <row r="15" spans="1:17" s="22" customFormat="1" ht="120" customHeight="1">
      <c r="A15" s="106"/>
      <c r="B15" s="100"/>
      <c r="C15" s="34" t="s">
        <v>14</v>
      </c>
      <c r="D15" s="34" t="s">
        <v>15</v>
      </c>
      <c r="E15" s="34" t="s">
        <v>16</v>
      </c>
      <c r="F15" s="34" t="s">
        <v>17</v>
      </c>
      <c r="G15" s="44" t="s">
        <v>18</v>
      </c>
      <c r="H15" s="34" t="s">
        <v>19</v>
      </c>
      <c r="I15" s="45" t="s">
        <v>20</v>
      </c>
      <c r="J15" s="100"/>
      <c r="K15" s="100"/>
      <c r="L15" s="100"/>
      <c r="M15" s="100"/>
      <c r="N15" s="100"/>
      <c r="O15" s="106"/>
      <c r="P15" s="113"/>
      <c r="Q15" s="113"/>
    </row>
    <row r="16" spans="1:17" s="22" customFormat="1">
      <c r="A16" s="37">
        <v>1</v>
      </c>
      <c r="B16" s="37">
        <v>2</v>
      </c>
      <c r="C16" s="37">
        <v>3</v>
      </c>
      <c r="D16" s="37">
        <v>4</v>
      </c>
      <c r="E16" s="37">
        <v>5</v>
      </c>
      <c r="F16" s="37">
        <v>6</v>
      </c>
      <c r="G16" s="37">
        <v>7</v>
      </c>
      <c r="H16" s="37">
        <v>8</v>
      </c>
      <c r="I16" s="37">
        <v>9</v>
      </c>
      <c r="J16" s="36">
        <v>10</v>
      </c>
      <c r="K16" s="37">
        <v>11</v>
      </c>
      <c r="L16" s="36">
        <v>12</v>
      </c>
      <c r="M16" s="37">
        <v>13</v>
      </c>
      <c r="N16" s="36">
        <v>14</v>
      </c>
      <c r="O16" s="36">
        <v>15</v>
      </c>
      <c r="P16" s="36">
        <v>16</v>
      </c>
      <c r="Q16" s="36">
        <v>17</v>
      </c>
    </row>
    <row r="17" spans="1:23" s="22" customFormat="1" ht="57.75" customHeight="1">
      <c r="A17" s="46" t="str">
        <f>IF(D17="00",J17,IF(E17="00",J17,IF(F17="000",IF(G17="00",J17,J17),A16)))</f>
        <v>НАЛОГОВЫЕ И НЕНАЛОГОВЫЕ ДОХОДЫ</v>
      </c>
      <c r="B17" s="33"/>
      <c r="C17" s="33" t="s">
        <v>90</v>
      </c>
      <c r="D17" s="33" t="s">
        <v>91</v>
      </c>
      <c r="E17" s="33" t="s">
        <v>91</v>
      </c>
      <c r="F17" s="33" t="s">
        <v>92</v>
      </c>
      <c r="G17" s="33" t="s">
        <v>91</v>
      </c>
      <c r="H17" s="33" t="s">
        <v>93</v>
      </c>
      <c r="I17" s="33" t="s">
        <v>92</v>
      </c>
      <c r="J17" s="32" t="s">
        <v>94</v>
      </c>
      <c r="K17" s="46"/>
      <c r="L17" s="39">
        <f t="shared" ref="L17:Q17" si="0">L19+L27+L37+L41+L53+L76+L83+L90+L115</f>
        <v>62434.400000000001</v>
      </c>
      <c r="M17" s="39">
        <f t="shared" si="0"/>
        <v>67537</v>
      </c>
      <c r="N17" s="39">
        <f t="shared" si="0"/>
        <v>67537</v>
      </c>
      <c r="O17" s="39">
        <f t="shared" si="0"/>
        <v>76638.7</v>
      </c>
      <c r="P17" s="39">
        <f t="shared" si="0"/>
        <v>71293.03</v>
      </c>
      <c r="Q17" s="39">
        <f t="shared" si="0"/>
        <v>73263.099999999991</v>
      </c>
    </row>
    <row r="18" spans="1:23" s="22" customFormat="1" ht="46.5" customHeight="1">
      <c r="A18" s="68" t="str">
        <f>IF(D17="00",J17,IF(E17="00",J17,IF(F17="000",IF(G17="00",J17,J17),A16)))</f>
        <v>НАЛОГОВЫЕ И НЕНАЛОГОВЫЕ ДОХОДЫ</v>
      </c>
      <c r="B18" s="69"/>
      <c r="C18" s="69" t="s">
        <v>90</v>
      </c>
      <c r="D18" s="69" t="s">
        <v>95</v>
      </c>
      <c r="E18" s="69" t="s">
        <v>91</v>
      </c>
      <c r="F18" s="69" t="s">
        <v>92</v>
      </c>
      <c r="G18" s="69" t="s">
        <v>91</v>
      </c>
      <c r="H18" s="69" t="s">
        <v>93</v>
      </c>
      <c r="I18" s="69" t="s">
        <v>92</v>
      </c>
      <c r="J18" s="70" t="s">
        <v>96</v>
      </c>
      <c r="K18" s="68"/>
      <c r="L18" s="71">
        <f t="shared" ref="L18:Q18" si="1">L19</f>
        <v>26955.4</v>
      </c>
      <c r="M18" s="71">
        <f>M19</f>
        <v>31462.899999999998</v>
      </c>
      <c r="N18" s="71">
        <f>N19</f>
        <v>31462.899999999998</v>
      </c>
      <c r="O18" s="71">
        <f t="shared" si="1"/>
        <v>27902.600000000002</v>
      </c>
      <c r="P18" s="71">
        <f t="shared" si="1"/>
        <v>28863.129999999997</v>
      </c>
      <c r="Q18" s="71">
        <f t="shared" si="1"/>
        <v>28863.599999999995</v>
      </c>
    </row>
    <row r="19" spans="1:23" s="22" customFormat="1" ht="42" customHeight="1">
      <c r="A19" s="37" t="str">
        <f>IF(D17="00",J17,IF(E17="00",J17,IF(F17="000",IF(G17="00",J17,J17),A16)))</f>
        <v>НАЛОГОВЫЕ И НЕНАЛОГОВЫЕ ДОХОДЫ</v>
      </c>
      <c r="B19" s="26"/>
      <c r="C19" s="26" t="s">
        <v>90</v>
      </c>
      <c r="D19" s="26" t="s">
        <v>95</v>
      </c>
      <c r="E19" s="26" t="s">
        <v>97</v>
      </c>
      <c r="F19" s="26" t="s">
        <v>92</v>
      </c>
      <c r="G19" s="26" t="s">
        <v>95</v>
      </c>
      <c r="H19" s="26" t="s">
        <v>93</v>
      </c>
      <c r="I19" s="26" t="s">
        <v>98</v>
      </c>
      <c r="J19" s="31" t="s">
        <v>99</v>
      </c>
      <c r="K19" s="37"/>
      <c r="L19" s="38">
        <f>L20+L21+L23+L22+L24+L25+L26</f>
        <v>26955.4</v>
      </c>
      <c r="M19" s="38">
        <f t="shared" ref="M19:Q19" si="2">M20+M21+M23+M22+M24+M25+M26</f>
        <v>31462.899999999998</v>
      </c>
      <c r="N19" s="38">
        <f t="shared" si="2"/>
        <v>31462.899999999998</v>
      </c>
      <c r="O19" s="38">
        <f t="shared" si="2"/>
        <v>27902.600000000002</v>
      </c>
      <c r="P19" s="38">
        <f t="shared" si="2"/>
        <v>28863.129999999997</v>
      </c>
      <c r="Q19" s="38">
        <f t="shared" si="2"/>
        <v>28863.599999999995</v>
      </c>
    </row>
    <row r="20" spans="1:23" s="22" customFormat="1" ht="177" customHeight="1">
      <c r="A20" s="65" t="str">
        <f>IF(D17="00",J17,IF(E17="00",J17,IF(F17="000",IF(G17="00",J17,J17),A16)))</f>
        <v>НАЛОГОВЫЕ И НЕНАЛОГОВЫЕ ДОХОДЫ</v>
      </c>
      <c r="B20" s="26" t="s">
        <v>100</v>
      </c>
      <c r="C20" s="26" t="s">
        <v>90</v>
      </c>
      <c r="D20" s="26" t="s">
        <v>95</v>
      </c>
      <c r="E20" s="26" t="s">
        <v>97</v>
      </c>
      <c r="F20" s="26" t="s">
        <v>101</v>
      </c>
      <c r="G20" s="26" t="s">
        <v>95</v>
      </c>
      <c r="H20" s="26" t="s">
        <v>93</v>
      </c>
      <c r="I20" s="26" t="s">
        <v>98</v>
      </c>
      <c r="J20" s="31" t="s">
        <v>345</v>
      </c>
      <c r="K20" s="37" t="s">
        <v>102</v>
      </c>
      <c r="L20" s="38">
        <v>18836.2</v>
      </c>
      <c r="M20" s="38">
        <v>22829.3</v>
      </c>
      <c r="N20" s="38">
        <v>22829.3</v>
      </c>
      <c r="O20" s="38">
        <v>20693</v>
      </c>
      <c r="P20" s="38">
        <v>21440.1</v>
      </c>
      <c r="Q20" s="38">
        <v>21440.1</v>
      </c>
    </row>
    <row r="21" spans="1:23" s="22" customFormat="1" ht="171" customHeight="1">
      <c r="A21" s="65" t="str">
        <f>IF(D17="00",J17,IF(E17="00",J17,IF(F17="000",IF(G17="00",J17,J17),A16)))</f>
        <v>НАЛОГОВЫЕ И НЕНАЛОГОВЫЕ ДОХОДЫ</v>
      </c>
      <c r="B21" s="26" t="s">
        <v>100</v>
      </c>
      <c r="C21" s="26" t="s">
        <v>90</v>
      </c>
      <c r="D21" s="26" t="s">
        <v>95</v>
      </c>
      <c r="E21" s="26" t="s">
        <v>97</v>
      </c>
      <c r="F21" s="26" t="s">
        <v>103</v>
      </c>
      <c r="G21" s="26" t="s">
        <v>95</v>
      </c>
      <c r="H21" s="26" t="s">
        <v>93</v>
      </c>
      <c r="I21" s="26" t="s">
        <v>98</v>
      </c>
      <c r="J21" s="31" t="s">
        <v>104</v>
      </c>
      <c r="K21" s="37" t="s">
        <v>102</v>
      </c>
      <c r="L21" s="38">
        <v>92.2</v>
      </c>
      <c r="M21" s="38">
        <v>92.3</v>
      </c>
      <c r="N21" s="38">
        <v>92.3</v>
      </c>
      <c r="O21" s="38">
        <v>95</v>
      </c>
      <c r="P21" s="38">
        <v>95</v>
      </c>
      <c r="Q21" s="38">
        <v>95</v>
      </c>
    </row>
    <row r="22" spans="1:23" s="22" customFormat="1" ht="80.25" customHeight="1">
      <c r="A22" s="65" t="str">
        <f>IF(D17="00",J17,IF(E17="00",J17,IF(F17="000",IF(G17="00",J17,J17),A16)))</f>
        <v>НАЛОГОВЫЕ И НЕНАЛОГОВЫЕ ДОХОДЫ</v>
      </c>
      <c r="B22" s="26" t="s">
        <v>100</v>
      </c>
      <c r="C22" s="26" t="s">
        <v>90</v>
      </c>
      <c r="D22" s="26" t="s">
        <v>95</v>
      </c>
      <c r="E22" s="26" t="s">
        <v>97</v>
      </c>
      <c r="F22" s="26" t="s">
        <v>105</v>
      </c>
      <c r="G22" s="26" t="s">
        <v>95</v>
      </c>
      <c r="H22" s="26" t="s">
        <v>93</v>
      </c>
      <c r="I22" s="26" t="s">
        <v>98</v>
      </c>
      <c r="J22" s="31" t="s">
        <v>106</v>
      </c>
      <c r="K22" s="37" t="s">
        <v>102</v>
      </c>
      <c r="L22" s="38">
        <v>772.5</v>
      </c>
      <c r="M22" s="38">
        <v>781.1</v>
      </c>
      <c r="N22" s="38">
        <v>781.1</v>
      </c>
      <c r="O22" s="38">
        <v>700</v>
      </c>
      <c r="P22" s="38">
        <v>700</v>
      </c>
      <c r="Q22" s="38">
        <v>700</v>
      </c>
    </row>
    <row r="23" spans="1:23" s="22" customFormat="1" ht="165.75" customHeight="1">
      <c r="A23" s="65" t="str">
        <f>IF(D17="00",J17,IF(E17="00",J17,IF(F17="000",IF(G17="00",J17,J17),A16)))</f>
        <v>НАЛОГОВЫЕ И НЕНАЛОГОВЫЕ ДОХОДЫ</v>
      </c>
      <c r="B23" s="26" t="s">
        <v>100</v>
      </c>
      <c r="C23" s="26" t="s">
        <v>90</v>
      </c>
      <c r="D23" s="26" t="s">
        <v>95</v>
      </c>
      <c r="E23" s="26" t="s">
        <v>97</v>
      </c>
      <c r="F23" s="26" t="s">
        <v>107</v>
      </c>
      <c r="G23" s="26" t="s">
        <v>95</v>
      </c>
      <c r="H23" s="26" t="s">
        <v>93</v>
      </c>
      <c r="I23" s="26" t="s">
        <v>98</v>
      </c>
      <c r="J23" s="31" t="s">
        <v>108</v>
      </c>
      <c r="K23" s="37" t="s">
        <v>102</v>
      </c>
      <c r="L23" s="38">
        <v>224</v>
      </c>
      <c r="M23" s="38">
        <v>232.9</v>
      </c>
      <c r="N23" s="38">
        <v>232.9</v>
      </c>
      <c r="O23" s="38">
        <v>160.69999999999999</v>
      </c>
      <c r="P23" s="38">
        <v>161</v>
      </c>
      <c r="Q23" s="38">
        <v>161.5</v>
      </c>
    </row>
    <row r="24" spans="1:23" s="22" customFormat="1" ht="242.25" customHeight="1">
      <c r="A24" s="65" t="s">
        <v>94</v>
      </c>
      <c r="B24" s="26" t="s">
        <v>100</v>
      </c>
      <c r="C24" s="26" t="s">
        <v>90</v>
      </c>
      <c r="D24" s="26" t="s">
        <v>95</v>
      </c>
      <c r="E24" s="26" t="s">
        <v>97</v>
      </c>
      <c r="F24" s="26" t="s">
        <v>246</v>
      </c>
      <c r="G24" s="26" t="s">
        <v>95</v>
      </c>
      <c r="H24" s="26" t="s">
        <v>93</v>
      </c>
      <c r="I24" s="26" t="s">
        <v>98</v>
      </c>
      <c r="J24" s="31" t="s">
        <v>346</v>
      </c>
      <c r="K24" s="37" t="s">
        <v>102</v>
      </c>
      <c r="L24" s="38">
        <v>7030.5</v>
      </c>
      <c r="M24" s="38">
        <v>7527.3</v>
      </c>
      <c r="N24" s="38">
        <v>7527.3</v>
      </c>
      <c r="O24" s="38">
        <v>3235.4</v>
      </c>
      <c r="P24" s="38">
        <v>3327.8</v>
      </c>
      <c r="Q24" s="83">
        <v>3327.8</v>
      </c>
    </row>
    <row r="25" spans="1:23" s="22" customFormat="1" ht="104.25" customHeight="1">
      <c r="A25" s="65" t="s">
        <v>94</v>
      </c>
      <c r="B25" s="26" t="s">
        <v>100</v>
      </c>
      <c r="C25" s="26" t="s">
        <v>90</v>
      </c>
      <c r="D25" s="26" t="s">
        <v>95</v>
      </c>
      <c r="E25" s="26" t="s">
        <v>97</v>
      </c>
      <c r="F25" s="26" t="s">
        <v>160</v>
      </c>
      <c r="G25" s="26" t="s">
        <v>95</v>
      </c>
      <c r="H25" s="26" t="s">
        <v>93</v>
      </c>
      <c r="I25" s="26" t="s">
        <v>98</v>
      </c>
      <c r="J25" s="31" t="s">
        <v>343</v>
      </c>
      <c r="K25" s="37" t="s">
        <v>102</v>
      </c>
      <c r="L25" s="38">
        <v>0</v>
      </c>
      <c r="M25" s="38">
        <v>0</v>
      </c>
      <c r="N25" s="38">
        <v>0</v>
      </c>
      <c r="O25" s="38">
        <v>622.70000000000005</v>
      </c>
      <c r="P25" s="38">
        <v>647.6</v>
      </c>
      <c r="Q25" s="83">
        <v>647.6</v>
      </c>
    </row>
    <row r="26" spans="1:23" s="22" customFormat="1" ht="96.75" customHeight="1">
      <c r="A26" s="65" t="s">
        <v>94</v>
      </c>
      <c r="B26" s="26" t="s">
        <v>100</v>
      </c>
      <c r="C26" s="26" t="s">
        <v>90</v>
      </c>
      <c r="D26" s="26" t="s">
        <v>95</v>
      </c>
      <c r="E26" s="26" t="s">
        <v>97</v>
      </c>
      <c r="F26" s="26" t="s">
        <v>175</v>
      </c>
      <c r="G26" s="26" t="s">
        <v>95</v>
      </c>
      <c r="H26" s="26" t="s">
        <v>93</v>
      </c>
      <c r="I26" s="26" t="s">
        <v>98</v>
      </c>
      <c r="J26" s="31" t="s">
        <v>344</v>
      </c>
      <c r="K26" s="37" t="s">
        <v>102</v>
      </c>
      <c r="L26" s="38">
        <v>0</v>
      </c>
      <c r="M26" s="38">
        <v>0</v>
      </c>
      <c r="N26" s="38">
        <v>0</v>
      </c>
      <c r="O26" s="38">
        <v>2395.8000000000002</v>
      </c>
      <c r="P26" s="38">
        <v>2491.63</v>
      </c>
      <c r="Q26" s="83">
        <v>2491.6</v>
      </c>
    </row>
    <row r="27" spans="1:23" s="22" customFormat="1" ht="75" customHeight="1">
      <c r="A27" s="72" t="str">
        <f>IF(D17="00",J17,IF(E17="00",J17,IF(F17="000",IF(G17="00",J17,J17),A16)))</f>
        <v>НАЛОГОВЫЕ И НЕНАЛОГОВЫЕ ДОХОДЫ</v>
      </c>
      <c r="B27" s="69"/>
      <c r="C27" s="69" t="s">
        <v>90</v>
      </c>
      <c r="D27" s="69" t="s">
        <v>109</v>
      </c>
      <c r="E27" s="69" t="s">
        <v>91</v>
      </c>
      <c r="F27" s="69" t="s">
        <v>92</v>
      </c>
      <c r="G27" s="69" t="s">
        <v>91</v>
      </c>
      <c r="H27" s="69" t="s">
        <v>93</v>
      </c>
      <c r="I27" s="69" t="s">
        <v>92</v>
      </c>
      <c r="J27" s="70" t="s">
        <v>110</v>
      </c>
      <c r="K27" s="68"/>
      <c r="L27" s="71">
        <f t="shared" ref="L27:Q27" si="3">L28</f>
        <v>10925</v>
      </c>
      <c r="M27" s="71">
        <f>M28</f>
        <v>11204.7</v>
      </c>
      <c r="N27" s="71">
        <f>N28</f>
        <v>11204.7</v>
      </c>
      <c r="O27" s="71">
        <f t="shared" si="3"/>
        <v>10190</v>
      </c>
      <c r="P27" s="71">
        <f t="shared" si="3"/>
        <v>11119.9</v>
      </c>
      <c r="Q27" s="71">
        <f t="shared" si="3"/>
        <v>11669.8</v>
      </c>
    </row>
    <row r="28" spans="1:23" s="22" customFormat="1" ht="69" customHeight="1">
      <c r="A28" s="65" t="str">
        <f>IF(D17="00",J17,IF(E17="00",J17,IF(F17="000",IF(G17="00",J17,J17),A16)))</f>
        <v>НАЛОГОВЫЕ И НЕНАЛОГОВЫЕ ДОХОДЫ</v>
      </c>
      <c r="B28" s="26"/>
      <c r="C28" s="26" t="s">
        <v>90</v>
      </c>
      <c r="D28" s="26" t="s">
        <v>109</v>
      </c>
      <c r="E28" s="26" t="s">
        <v>97</v>
      </c>
      <c r="F28" s="26" t="s">
        <v>92</v>
      </c>
      <c r="G28" s="26" t="s">
        <v>95</v>
      </c>
      <c r="H28" s="26" t="s">
        <v>93</v>
      </c>
      <c r="I28" s="26" t="s">
        <v>98</v>
      </c>
      <c r="J28" s="31" t="s">
        <v>111</v>
      </c>
      <c r="K28" s="37"/>
      <c r="L28" s="38">
        <f>L30+L32+L33+L36</f>
        <v>10925</v>
      </c>
      <c r="M28" s="38">
        <f>M30+M32+M33+M36</f>
        <v>11204.7</v>
      </c>
      <c r="N28" s="38">
        <f>N30+N32+N33+N36</f>
        <v>11204.7</v>
      </c>
      <c r="O28" s="38">
        <f t="shared" ref="O28" si="4">O30+O32+O33+O36</f>
        <v>10190</v>
      </c>
      <c r="P28" s="38">
        <f t="shared" ref="P28:Q28" si="5">P30+P32+P33+P36</f>
        <v>11119.9</v>
      </c>
      <c r="Q28" s="38">
        <f t="shared" si="5"/>
        <v>11669.8</v>
      </c>
    </row>
    <row r="29" spans="1:23" s="22" customFormat="1" ht="124.5" customHeight="1">
      <c r="A29" s="65" t="str">
        <f>IF(D17="00",J17,IF(E17="00",J17,IF(F17="000",IF(G17="00",J17,J17),A16)))</f>
        <v>НАЛОГОВЫЕ И НЕНАЛОГОВЫЕ ДОХОДЫ</v>
      </c>
      <c r="B29" s="26"/>
      <c r="C29" s="26" t="s">
        <v>90</v>
      </c>
      <c r="D29" s="26" t="s">
        <v>109</v>
      </c>
      <c r="E29" s="26" t="s">
        <v>97</v>
      </c>
      <c r="F29" s="26" t="s">
        <v>112</v>
      </c>
      <c r="G29" s="26" t="s">
        <v>95</v>
      </c>
      <c r="H29" s="26" t="s">
        <v>93</v>
      </c>
      <c r="I29" s="26" t="s">
        <v>98</v>
      </c>
      <c r="J29" s="31" t="s">
        <v>113</v>
      </c>
      <c r="K29" s="37"/>
      <c r="L29" s="38">
        <f t="shared" ref="L29:Q29" si="6">L30</f>
        <v>5164.1000000000004</v>
      </c>
      <c r="M29" s="38">
        <f t="shared" si="6"/>
        <v>5617</v>
      </c>
      <c r="N29" s="38">
        <f t="shared" si="6"/>
        <v>5617</v>
      </c>
      <c r="O29" s="38">
        <f t="shared" si="6"/>
        <v>4928.6000000000004</v>
      </c>
      <c r="P29" s="38">
        <f>P30</f>
        <v>5799.5</v>
      </c>
      <c r="Q29" s="38">
        <f t="shared" si="6"/>
        <v>6071.3</v>
      </c>
    </row>
    <row r="30" spans="1:23" s="22" customFormat="1" ht="201.75" customHeight="1">
      <c r="A30" s="65" t="str">
        <f>IF(D17="00",J17,IF(E17="00",J17,IF(F17="000",IF(G17="00",J17,J17),A16)))</f>
        <v>НАЛОГОВЫЕ И НЕНАЛОГОВЫЕ ДОХОДЫ</v>
      </c>
      <c r="B30" s="26" t="s">
        <v>100</v>
      </c>
      <c r="C30" s="26" t="s">
        <v>90</v>
      </c>
      <c r="D30" s="26" t="s">
        <v>109</v>
      </c>
      <c r="E30" s="26" t="s">
        <v>97</v>
      </c>
      <c r="F30" s="26" t="s">
        <v>116</v>
      </c>
      <c r="G30" s="26" t="s">
        <v>95</v>
      </c>
      <c r="H30" s="26" t="s">
        <v>93</v>
      </c>
      <c r="I30" s="26" t="s">
        <v>98</v>
      </c>
      <c r="J30" s="31" t="s">
        <v>117</v>
      </c>
      <c r="K30" s="37" t="s">
        <v>115</v>
      </c>
      <c r="L30" s="38">
        <v>5164.1000000000004</v>
      </c>
      <c r="M30" s="38">
        <v>5617</v>
      </c>
      <c r="N30" s="38">
        <v>5617</v>
      </c>
      <c r="O30" s="38">
        <v>4928.6000000000004</v>
      </c>
      <c r="P30" s="38">
        <v>5799.5</v>
      </c>
      <c r="Q30" s="38">
        <v>6071.3</v>
      </c>
      <c r="T30" s="47"/>
      <c r="U30" s="47"/>
      <c r="V30" s="47"/>
      <c r="W30" s="48"/>
    </row>
    <row r="31" spans="1:23" s="22" customFormat="1" ht="165" customHeight="1">
      <c r="A31" s="65" t="str">
        <f>IF(D17="00",J17,IF(E17="00",J17,IF(F17="000",IF(G17="00",J17,J17),A16)))</f>
        <v>НАЛОГОВЫЕ И НЕНАЛОГОВЫЕ ДОХОДЫ</v>
      </c>
      <c r="B31" s="26"/>
      <c r="C31" s="26" t="s">
        <v>90</v>
      </c>
      <c r="D31" s="26" t="s">
        <v>109</v>
      </c>
      <c r="E31" s="26" t="s">
        <v>97</v>
      </c>
      <c r="F31" s="26" t="s">
        <v>118</v>
      </c>
      <c r="G31" s="26" t="s">
        <v>95</v>
      </c>
      <c r="H31" s="26" t="s">
        <v>93</v>
      </c>
      <c r="I31" s="26" t="s">
        <v>98</v>
      </c>
      <c r="J31" s="31" t="s">
        <v>119</v>
      </c>
      <c r="K31" s="37"/>
      <c r="L31" s="38">
        <f>L32</f>
        <v>28.2</v>
      </c>
      <c r="M31" s="38">
        <f t="shared" ref="M31:Q31" si="7">M32</f>
        <v>30.3</v>
      </c>
      <c r="N31" s="38">
        <f t="shared" si="7"/>
        <v>30.3</v>
      </c>
      <c r="O31" s="38">
        <f t="shared" si="7"/>
        <v>61.4</v>
      </c>
      <c r="P31" s="38">
        <f t="shared" si="7"/>
        <v>27.6</v>
      </c>
      <c r="Q31" s="38">
        <f t="shared" si="7"/>
        <v>31.9</v>
      </c>
    </row>
    <row r="32" spans="1:23" s="22" customFormat="1" ht="231" customHeight="1">
      <c r="A32" s="65" t="str">
        <f>IF(D17="00",J17,IF(E17="00",J17,IF(F17="000",IF(G17="00",J17,J17),A16)))</f>
        <v>НАЛОГОВЫЕ И НЕНАЛОГОВЫЕ ДОХОДЫ</v>
      </c>
      <c r="B32" s="26" t="s">
        <v>100</v>
      </c>
      <c r="C32" s="26" t="s">
        <v>90</v>
      </c>
      <c r="D32" s="26" t="s">
        <v>109</v>
      </c>
      <c r="E32" s="26" t="s">
        <v>97</v>
      </c>
      <c r="F32" s="26" t="s">
        <v>120</v>
      </c>
      <c r="G32" s="26" t="s">
        <v>95</v>
      </c>
      <c r="H32" s="26" t="s">
        <v>93</v>
      </c>
      <c r="I32" s="26" t="s">
        <v>98</v>
      </c>
      <c r="J32" s="31" t="s">
        <v>121</v>
      </c>
      <c r="K32" s="37" t="s">
        <v>115</v>
      </c>
      <c r="L32" s="38">
        <v>28.2</v>
      </c>
      <c r="M32" s="38">
        <v>30.3</v>
      </c>
      <c r="N32" s="38">
        <v>30.3</v>
      </c>
      <c r="O32" s="38">
        <v>61.4</v>
      </c>
      <c r="P32" s="38">
        <v>27.6</v>
      </c>
      <c r="Q32" s="38">
        <v>31.9</v>
      </c>
    </row>
    <row r="33" spans="1:17" s="22" customFormat="1" ht="134.25" customHeight="1">
      <c r="A33" s="65" t="str">
        <f>IF(D17="00",J17,IF(E17="00",J17,IF(F17="000",IF(G17="00",J17,J17),A16)))</f>
        <v>НАЛОГОВЫЕ И НЕНАЛОГОВЫЕ ДОХОДЫ</v>
      </c>
      <c r="B33" s="26"/>
      <c r="C33" s="26" t="s">
        <v>90</v>
      </c>
      <c r="D33" s="26" t="s">
        <v>109</v>
      </c>
      <c r="E33" s="26" t="s">
        <v>97</v>
      </c>
      <c r="F33" s="26" t="s">
        <v>122</v>
      </c>
      <c r="G33" s="26" t="s">
        <v>95</v>
      </c>
      <c r="H33" s="26" t="s">
        <v>93</v>
      </c>
      <c r="I33" s="26" t="s">
        <v>98</v>
      </c>
      <c r="J33" s="31" t="s">
        <v>123</v>
      </c>
      <c r="K33" s="37"/>
      <c r="L33" s="38">
        <f t="shared" ref="L33:Q33" si="8">L34</f>
        <v>5732.7</v>
      </c>
      <c r="M33" s="38">
        <f t="shared" si="8"/>
        <v>6201.8</v>
      </c>
      <c r="N33" s="38">
        <f t="shared" si="8"/>
        <v>6201.8</v>
      </c>
      <c r="O33" s="38">
        <f>O34</f>
        <v>5200</v>
      </c>
      <c r="P33" s="38">
        <f t="shared" si="8"/>
        <v>6013.4</v>
      </c>
      <c r="Q33" s="38">
        <f t="shared" si="8"/>
        <v>6321.3</v>
      </c>
    </row>
    <row r="34" spans="1:17" s="22" customFormat="1" ht="179.25" customHeight="1">
      <c r="A34" s="65" t="str">
        <f>IF(D17="00",J17,IF(E17="00",J17,IF(F17="000",IF(G17="00",J17,J17),A16)))</f>
        <v>НАЛОГОВЫЕ И НЕНАЛОГОВЫЕ ДОХОДЫ</v>
      </c>
      <c r="B34" s="26" t="s">
        <v>100</v>
      </c>
      <c r="C34" s="26" t="s">
        <v>90</v>
      </c>
      <c r="D34" s="26" t="s">
        <v>109</v>
      </c>
      <c r="E34" s="26" t="s">
        <v>97</v>
      </c>
      <c r="F34" s="26" t="s">
        <v>124</v>
      </c>
      <c r="G34" s="26" t="s">
        <v>95</v>
      </c>
      <c r="H34" s="26" t="s">
        <v>93</v>
      </c>
      <c r="I34" s="26" t="s">
        <v>98</v>
      </c>
      <c r="J34" s="31" t="s">
        <v>125</v>
      </c>
      <c r="K34" s="37" t="s">
        <v>115</v>
      </c>
      <c r="L34" s="38">
        <v>5732.7</v>
      </c>
      <c r="M34" s="38">
        <v>6201.8</v>
      </c>
      <c r="N34" s="38">
        <v>6201.8</v>
      </c>
      <c r="O34" s="38">
        <v>5200</v>
      </c>
      <c r="P34" s="38">
        <v>6013.4</v>
      </c>
      <c r="Q34" s="38">
        <v>6321.3</v>
      </c>
    </row>
    <row r="35" spans="1:17" s="22" customFormat="1" ht="125.25" customHeight="1">
      <c r="A35" s="65" t="str">
        <f>IF(D17="00",J17,IF(E17="00",J17,IF(F17="000",IF(G17="00",J17,J17),A16)))</f>
        <v>НАЛОГОВЫЕ И НЕНАЛОГОВЫЕ ДОХОДЫ</v>
      </c>
      <c r="B35" s="26" t="s">
        <v>100</v>
      </c>
      <c r="C35" s="26" t="s">
        <v>90</v>
      </c>
      <c r="D35" s="26" t="s">
        <v>109</v>
      </c>
      <c r="E35" s="26" t="s">
        <v>97</v>
      </c>
      <c r="F35" s="26" t="s">
        <v>126</v>
      </c>
      <c r="G35" s="26" t="s">
        <v>95</v>
      </c>
      <c r="H35" s="26" t="s">
        <v>93</v>
      </c>
      <c r="I35" s="26" t="s">
        <v>98</v>
      </c>
      <c r="J35" s="31" t="s">
        <v>127</v>
      </c>
      <c r="K35" s="37" t="s">
        <v>115</v>
      </c>
      <c r="L35" s="38">
        <f>L36</f>
        <v>0</v>
      </c>
      <c r="M35" s="38">
        <f t="shared" ref="M35:Q35" si="9">M36</f>
        <v>-644.4</v>
      </c>
      <c r="N35" s="38">
        <f t="shared" si="9"/>
        <v>-644.4</v>
      </c>
      <c r="O35" s="38">
        <f t="shared" si="9"/>
        <v>0</v>
      </c>
      <c r="P35" s="38">
        <f t="shared" si="9"/>
        <v>-720.6</v>
      </c>
      <c r="Q35" s="38">
        <f t="shared" si="9"/>
        <v>-754.7</v>
      </c>
    </row>
    <row r="36" spans="1:17" s="22" customFormat="1" ht="198.75" customHeight="1">
      <c r="A36" s="65" t="str">
        <f>IF(D17="00",J17,IF(E17="00",J17,IF(F17="000",IF(G17="00",J17,J17),A16)))</f>
        <v>НАЛОГОВЫЕ И НЕНАЛОГОВЫЕ ДОХОДЫ</v>
      </c>
      <c r="B36" s="26" t="s">
        <v>100</v>
      </c>
      <c r="C36" s="26" t="s">
        <v>90</v>
      </c>
      <c r="D36" s="26" t="s">
        <v>109</v>
      </c>
      <c r="E36" s="26" t="s">
        <v>97</v>
      </c>
      <c r="F36" s="26" t="s">
        <v>128</v>
      </c>
      <c r="G36" s="26" t="s">
        <v>95</v>
      </c>
      <c r="H36" s="26" t="s">
        <v>93</v>
      </c>
      <c r="I36" s="26" t="s">
        <v>98</v>
      </c>
      <c r="J36" s="31" t="s">
        <v>129</v>
      </c>
      <c r="K36" s="37" t="s">
        <v>115</v>
      </c>
      <c r="L36" s="38">
        <v>0</v>
      </c>
      <c r="M36" s="38">
        <v>-644.4</v>
      </c>
      <c r="N36" s="38">
        <v>-644.4</v>
      </c>
      <c r="O36" s="38">
        <v>0</v>
      </c>
      <c r="P36" s="38">
        <v>-720.6</v>
      </c>
      <c r="Q36" s="38">
        <v>-754.7</v>
      </c>
    </row>
    <row r="37" spans="1:17" s="22" customFormat="1" ht="33.75">
      <c r="A37" s="72" t="str">
        <f>IF(D17="00",J17,IF(E17="00",J17,IF(F17="000",IF(G17="00",J17,J17),A16)))</f>
        <v>НАЛОГОВЫЕ И НЕНАЛОГОВЫЕ ДОХОДЫ</v>
      </c>
      <c r="B37" s="69"/>
      <c r="C37" s="69" t="s">
        <v>90</v>
      </c>
      <c r="D37" s="69" t="s">
        <v>130</v>
      </c>
      <c r="E37" s="69" t="s">
        <v>91</v>
      </c>
      <c r="F37" s="69" t="s">
        <v>92</v>
      </c>
      <c r="G37" s="69" t="s">
        <v>91</v>
      </c>
      <c r="H37" s="69" t="s">
        <v>93</v>
      </c>
      <c r="I37" s="69" t="s">
        <v>92</v>
      </c>
      <c r="J37" s="70" t="s">
        <v>131</v>
      </c>
      <c r="K37" s="68"/>
      <c r="L37" s="71">
        <f t="shared" ref="L37:Q37" si="10">L38</f>
        <v>804.9</v>
      </c>
      <c r="M37" s="71">
        <f t="shared" si="10"/>
        <v>805.5</v>
      </c>
      <c r="N37" s="71">
        <f t="shared" si="10"/>
        <v>805.5</v>
      </c>
      <c r="O37" s="71">
        <f t="shared" si="10"/>
        <v>9021.2999999999993</v>
      </c>
      <c r="P37" s="71">
        <f t="shared" si="10"/>
        <v>3805.2</v>
      </c>
      <c r="Q37" s="71">
        <f t="shared" si="10"/>
        <v>3805.2</v>
      </c>
    </row>
    <row r="38" spans="1:17" s="22" customFormat="1" ht="39" customHeight="1">
      <c r="A38" s="65" t="str">
        <f>IF(D17="00",J17,IF(E17="00",J17,IF(F17="000",IF(G17="00",J17,J17),A16)))</f>
        <v>НАЛОГОВЫЕ И НЕНАЛОГОВЫЕ ДОХОДЫ</v>
      </c>
      <c r="B38" s="26"/>
      <c r="C38" s="26" t="s">
        <v>90</v>
      </c>
      <c r="D38" s="26" t="s">
        <v>130</v>
      </c>
      <c r="E38" s="26" t="s">
        <v>109</v>
      </c>
      <c r="F38" s="26" t="s">
        <v>92</v>
      </c>
      <c r="G38" s="26" t="s">
        <v>95</v>
      </c>
      <c r="H38" s="26" t="s">
        <v>93</v>
      </c>
      <c r="I38" s="26" t="s">
        <v>98</v>
      </c>
      <c r="J38" s="31" t="s">
        <v>132</v>
      </c>
      <c r="K38" s="37"/>
      <c r="L38" s="38">
        <f t="shared" ref="L38:Q38" si="11">L39</f>
        <v>804.9</v>
      </c>
      <c r="M38" s="38">
        <f t="shared" si="11"/>
        <v>805.5</v>
      </c>
      <c r="N38" s="38">
        <f t="shared" si="11"/>
        <v>805.5</v>
      </c>
      <c r="O38" s="38">
        <f t="shared" si="11"/>
        <v>9021.2999999999993</v>
      </c>
      <c r="P38" s="38">
        <f t="shared" si="11"/>
        <v>3805.2</v>
      </c>
      <c r="Q38" s="38">
        <f t="shared" si="11"/>
        <v>3805.2</v>
      </c>
    </row>
    <row r="39" spans="1:17" s="22" customFormat="1" ht="57" customHeight="1">
      <c r="A39" s="65" t="str">
        <f>IF(D17="00",J17,IF(E17="00",J17,IF(F17="000",IF(G17="00",J17,J17),A16)))</f>
        <v>НАЛОГОВЫЕ И НЕНАЛОГОВЫЕ ДОХОДЫ</v>
      </c>
      <c r="B39" s="26" t="s">
        <v>100</v>
      </c>
      <c r="C39" s="26" t="s">
        <v>90</v>
      </c>
      <c r="D39" s="26" t="s">
        <v>130</v>
      </c>
      <c r="E39" s="26" t="s">
        <v>109</v>
      </c>
      <c r="F39" s="26" t="s">
        <v>101</v>
      </c>
      <c r="G39" s="26" t="s">
        <v>95</v>
      </c>
      <c r="H39" s="26" t="s">
        <v>93</v>
      </c>
      <c r="I39" s="26" t="s">
        <v>98</v>
      </c>
      <c r="J39" s="31" t="s">
        <v>132</v>
      </c>
      <c r="K39" s="37" t="s">
        <v>102</v>
      </c>
      <c r="L39" s="38">
        <v>804.9</v>
      </c>
      <c r="M39" s="38">
        <v>805.5</v>
      </c>
      <c r="N39" s="38">
        <v>805.5</v>
      </c>
      <c r="O39" s="38">
        <v>9021.2999999999993</v>
      </c>
      <c r="P39" s="38">
        <v>3805.2</v>
      </c>
      <c r="Q39" s="38">
        <v>3805.2</v>
      </c>
    </row>
    <row r="40" spans="1:17" s="22" customFormat="1" ht="43.5" hidden="1" customHeight="1">
      <c r="A40" s="65" t="str">
        <f>IF(D18="00",J18,IF(E18="00",J18,IF(F18="000",IF(G18="00",J18,J18),A17)))</f>
        <v>НАЛОГИ НА ПРИБЫЛЬ, ДОХОДЫ</v>
      </c>
      <c r="B40" s="26" t="s">
        <v>100</v>
      </c>
      <c r="C40" s="26" t="s">
        <v>90</v>
      </c>
      <c r="D40" s="26" t="s">
        <v>130</v>
      </c>
      <c r="E40" s="26" t="s">
        <v>109</v>
      </c>
      <c r="F40" s="26" t="s">
        <v>103</v>
      </c>
      <c r="G40" s="26" t="s">
        <v>95</v>
      </c>
      <c r="H40" s="26" t="s">
        <v>93</v>
      </c>
      <c r="I40" s="26" t="s">
        <v>98</v>
      </c>
      <c r="J40" s="31" t="s">
        <v>296</v>
      </c>
      <c r="K40" s="37" t="s">
        <v>102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</row>
    <row r="41" spans="1:17" s="22" customFormat="1" ht="33.75">
      <c r="A41" s="72" t="str">
        <f>IF(D17="00",J17,IF(E17="00",J17,IF(F17="000",IF(G17="00",J17,J17),A16)))</f>
        <v>НАЛОГОВЫЕ И НЕНАЛОГОВЫЕ ДОХОДЫ</v>
      </c>
      <c r="B41" s="69"/>
      <c r="C41" s="69" t="s">
        <v>90</v>
      </c>
      <c r="D41" s="69" t="s">
        <v>133</v>
      </c>
      <c r="E41" s="69" t="s">
        <v>91</v>
      </c>
      <c r="F41" s="69" t="s">
        <v>92</v>
      </c>
      <c r="G41" s="69" t="s">
        <v>91</v>
      </c>
      <c r="H41" s="69" t="s">
        <v>93</v>
      </c>
      <c r="I41" s="69" t="s">
        <v>92</v>
      </c>
      <c r="J41" s="70" t="s">
        <v>134</v>
      </c>
      <c r="K41" s="68"/>
      <c r="L41" s="71">
        <f t="shared" ref="L41:Q41" si="12">L42+L44</f>
        <v>20623</v>
      </c>
      <c r="M41" s="71">
        <f t="shared" si="12"/>
        <v>20754.800000000003</v>
      </c>
      <c r="N41" s="71">
        <f t="shared" si="12"/>
        <v>20754.800000000003</v>
      </c>
      <c r="O41" s="71">
        <f t="shared" si="12"/>
        <v>22888.1</v>
      </c>
      <c r="P41" s="71">
        <f t="shared" si="12"/>
        <v>24327.199999999997</v>
      </c>
      <c r="Q41" s="71">
        <f t="shared" si="12"/>
        <v>24327.199999999997</v>
      </c>
    </row>
    <row r="42" spans="1:17" s="22" customFormat="1" ht="36.75" customHeight="1">
      <c r="A42" s="65" t="str">
        <f>IF(D17="00",J17,IF(E17="00",J17,IF(F17="000",IF(G17="00",J17,J17),A16)))</f>
        <v>НАЛОГОВЫЕ И НЕНАЛОГОВЫЕ ДОХОДЫ</v>
      </c>
      <c r="B42" s="26"/>
      <c r="C42" s="26" t="s">
        <v>90</v>
      </c>
      <c r="D42" s="26" t="s">
        <v>133</v>
      </c>
      <c r="E42" s="26" t="s">
        <v>95</v>
      </c>
      <c r="F42" s="26" t="s">
        <v>92</v>
      </c>
      <c r="G42" s="26" t="s">
        <v>91</v>
      </c>
      <c r="H42" s="26" t="s">
        <v>93</v>
      </c>
      <c r="I42" s="26" t="s">
        <v>98</v>
      </c>
      <c r="J42" s="31" t="s">
        <v>135</v>
      </c>
      <c r="K42" s="37"/>
      <c r="L42" s="38">
        <f t="shared" ref="L42:Q42" si="13">L43</f>
        <v>5165.8</v>
      </c>
      <c r="M42" s="38">
        <f t="shared" si="13"/>
        <v>5219.1000000000004</v>
      </c>
      <c r="N42" s="38">
        <f t="shared" si="13"/>
        <v>5219.1000000000004</v>
      </c>
      <c r="O42" s="38">
        <f t="shared" si="13"/>
        <v>6098.1</v>
      </c>
      <c r="P42" s="38">
        <f t="shared" si="13"/>
        <v>7114.9</v>
      </c>
      <c r="Q42" s="38">
        <f t="shared" si="13"/>
        <v>7114.9</v>
      </c>
    </row>
    <row r="43" spans="1:17" s="22" customFormat="1" ht="87.75" customHeight="1">
      <c r="A43" s="65" t="str">
        <f>IF(D17="00",J17,IF(E17="00",J17,IF(F17="000",IF(G17="00",J17,J17),A16)))</f>
        <v>НАЛОГОВЫЕ И НЕНАЛОГОВЫЕ ДОХОДЫ</v>
      </c>
      <c r="B43" s="26" t="s">
        <v>100</v>
      </c>
      <c r="C43" s="26" t="s">
        <v>90</v>
      </c>
      <c r="D43" s="26" t="s">
        <v>133</v>
      </c>
      <c r="E43" s="26" t="s">
        <v>95</v>
      </c>
      <c r="F43" s="26" t="s">
        <v>105</v>
      </c>
      <c r="G43" s="26" t="s">
        <v>27</v>
      </c>
      <c r="H43" s="26" t="s">
        <v>93</v>
      </c>
      <c r="I43" s="26" t="s">
        <v>98</v>
      </c>
      <c r="J43" s="31" t="s">
        <v>136</v>
      </c>
      <c r="K43" s="37" t="s">
        <v>102</v>
      </c>
      <c r="L43" s="38">
        <v>5165.8</v>
      </c>
      <c r="M43" s="38">
        <v>5219.1000000000004</v>
      </c>
      <c r="N43" s="38">
        <v>5219.1000000000004</v>
      </c>
      <c r="O43" s="38">
        <v>6098.1</v>
      </c>
      <c r="P43" s="38">
        <v>7114.9</v>
      </c>
      <c r="Q43" s="38">
        <v>7114.9</v>
      </c>
    </row>
    <row r="44" spans="1:17" s="22" customFormat="1" ht="34.5" customHeight="1">
      <c r="A44" s="65" t="str">
        <f>IF(D17="00",J17,IF(E17="00",J17,IF(F17="000",IF(G17="00",J17,J17),A16)))</f>
        <v>НАЛОГОВЫЕ И НЕНАЛОГОВЫЕ ДОХОДЫ</v>
      </c>
      <c r="B44" s="26"/>
      <c r="C44" s="26" t="s">
        <v>90</v>
      </c>
      <c r="D44" s="26" t="s">
        <v>133</v>
      </c>
      <c r="E44" s="26" t="s">
        <v>133</v>
      </c>
      <c r="F44" s="26" t="s">
        <v>92</v>
      </c>
      <c r="G44" s="26" t="s">
        <v>91</v>
      </c>
      <c r="H44" s="26" t="s">
        <v>93</v>
      </c>
      <c r="I44" s="26" t="s">
        <v>98</v>
      </c>
      <c r="J44" s="31" t="s">
        <v>137</v>
      </c>
      <c r="K44" s="37"/>
      <c r="L44" s="38">
        <f>L45+L47</f>
        <v>15457.2</v>
      </c>
      <c r="M44" s="38">
        <f t="shared" ref="M44:Q44" si="14">M45+M47</f>
        <v>15535.7</v>
      </c>
      <c r="N44" s="38">
        <f t="shared" si="14"/>
        <v>15535.7</v>
      </c>
      <c r="O44" s="38">
        <f t="shared" si="14"/>
        <v>16790</v>
      </c>
      <c r="P44" s="38">
        <f t="shared" si="14"/>
        <v>17212.3</v>
      </c>
      <c r="Q44" s="38">
        <f t="shared" si="14"/>
        <v>17212.3</v>
      </c>
    </row>
    <row r="45" spans="1:17" s="22" customFormat="1" ht="36.75" customHeight="1">
      <c r="A45" s="65" t="str">
        <f>IF(D17="00",J17,IF(E17="00",J17,IF(F17="000",IF(G17="00",J17,J17),A16)))</f>
        <v>НАЛОГОВЫЕ И НЕНАЛОГОВЫЕ ДОХОДЫ</v>
      </c>
      <c r="B45" s="26"/>
      <c r="C45" s="26" t="s">
        <v>90</v>
      </c>
      <c r="D45" s="26" t="s">
        <v>133</v>
      </c>
      <c r="E45" s="26" t="s">
        <v>133</v>
      </c>
      <c r="F45" s="26" t="s">
        <v>105</v>
      </c>
      <c r="G45" s="26" t="s">
        <v>91</v>
      </c>
      <c r="H45" s="26" t="s">
        <v>93</v>
      </c>
      <c r="I45" s="26" t="s">
        <v>98</v>
      </c>
      <c r="J45" s="31" t="s">
        <v>138</v>
      </c>
      <c r="K45" s="37"/>
      <c r="L45" s="38">
        <f t="shared" ref="L45:Q45" si="15">L46</f>
        <v>7400</v>
      </c>
      <c r="M45" s="38">
        <f>M46</f>
        <v>7400.6</v>
      </c>
      <c r="N45" s="38">
        <f>N46</f>
        <v>7400.6</v>
      </c>
      <c r="O45" s="38">
        <f t="shared" si="15"/>
        <v>7220</v>
      </c>
      <c r="P45" s="38">
        <f t="shared" si="15"/>
        <v>7511.9</v>
      </c>
      <c r="Q45" s="38">
        <f t="shared" si="15"/>
        <v>7511.9</v>
      </c>
    </row>
    <row r="46" spans="1:17" s="22" customFormat="1" ht="62.25" customHeight="1">
      <c r="A46" s="65" t="str">
        <f>IF(D17="00",J17,IF(E17="00",J17,IF(F17="000",IF(G17="00",J17,J17),A16)))</f>
        <v>НАЛОГОВЫЕ И НЕНАЛОГОВЫЕ ДОХОДЫ</v>
      </c>
      <c r="B46" s="26" t="s">
        <v>100</v>
      </c>
      <c r="C46" s="26" t="s">
        <v>90</v>
      </c>
      <c r="D46" s="26" t="s">
        <v>133</v>
      </c>
      <c r="E46" s="26" t="s">
        <v>133</v>
      </c>
      <c r="F46" s="26" t="s">
        <v>139</v>
      </c>
      <c r="G46" s="26" t="s">
        <v>27</v>
      </c>
      <c r="H46" s="26" t="s">
        <v>93</v>
      </c>
      <c r="I46" s="26" t="s">
        <v>98</v>
      </c>
      <c r="J46" s="31" t="s">
        <v>140</v>
      </c>
      <c r="K46" s="37" t="s">
        <v>102</v>
      </c>
      <c r="L46" s="38">
        <v>7400</v>
      </c>
      <c r="M46" s="38">
        <v>7400.6</v>
      </c>
      <c r="N46" s="38">
        <v>7400.6</v>
      </c>
      <c r="O46" s="38">
        <v>7220</v>
      </c>
      <c r="P46" s="38">
        <v>7511.9</v>
      </c>
      <c r="Q46" s="38">
        <v>7511.9</v>
      </c>
    </row>
    <row r="47" spans="1:17" s="22" customFormat="1" ht="47.25" customHeight="1">
      <c r="A47" s="65" t="str">
        <f>IF(D17="00",J17,IF(E17="00",J17,IF(F17="000",IF(G17="00",J17,J17),A16)))</f>
        <v>НАЛОГОВЫЕ И НЕНАЛОГОВЫЕ ДОХОДЫ</v>
      </c>
      <c r="B47" s="26"/>
      <c r="C47" s="26" t="s">
        <v>90</v>
      </c>
      <c r="D47" s="26" t="s">
        <v>133</v>
      </c>
      <c r="E47" s="26" t="s">
        <v>133</v>
      </c>
      <c r="F47" s="26" t="s">
        <v>107</v>
      </c>
      <c r="G47" s="26" t="s">
        <v>91</v>
      </c>
      <c r="H47" s="26" t="s">
        <v>93</v>
      </c>
      <c r="I47" s="26" t="s">
        <v>98</v>
      </c>
      <c r="J47" s="31" t="s">
        <v>141</v>
      </c>
      <c r="K47" s="37"/>
      <c r="L47" s="38">
        <f t="shared" ref="L47:Q47" si="16">L48</f>
        <v>8057.2</v>
      </c>
      <c r="M47" s="38">
        <f>M48</f>
        <v>8135.1</v>
      </c>
      <c r="N47" s="38">
        <f>N48</f>
        <v>8135.1</v>
      </c>
      <c r="O47" s="38">
        <f t="shared" si="16"/>
        <v>9570</v>
      </c>
      <c r="P47" s="38">
        <f t="shared" si="16"/>
        <v>9700.4</v>
      </c>
      <c r="Q47" s="38">
        <f t="shared" si="16"/>
        <v>9700.4</v>
      </c>
    </row>
    <row r="48" spans="1:17" s="22" customFormat="1" ht="72.75" customHeight="1">
      <c r="A48" s="65" t="str">
        <f>IF(D17="00",J17,IF(E17="00",J17,IF(F17="000",IF(G17="00",J17,J17),A16)))</f>
        <v>НАЛОГОВЫЕ И НЕНАЛОГОВЫЕ ДОХОДЫ</v>
      </c>
      <c r="B48" s="26" t="s">
        <v>100</v>
      </c>
      <c r="C48" s="26" t="s">
        <v>90</v>
      </c>
      <c r="D48" s="26" t="s">
        <v>133</v>
      </c>
      <c r="E48" s="26" t="s">
        <v>133</v>
      </c>
      <c r="F48" s="26" t="s">
        <v>142</v>
      </c>
      <c r="G48" s="26" t="s">
        <v>27</v>
      </c>
      <c r="H48" s="26" t="s">
        <v>93</v>
      </c>
      <c r="I48" s="26" t="s">
        <v>98</v>
      </c>
      <c r="J48" s="31" t="s">
        <v>143</v>
      </c>
      <c r="K48" s="37" t="s">
        <v>102</v>
      </c>
      <c r="L48" s="38">
        <v>8057.2</v>
      </c>
      <c r="M48" s="38">
        <v>8135.1</v>
      </c>
      <c r="N48" s="38">
        <v>8135.1</v>
      </c>
      <c r="O48" s="38">
        <v>9570</v>
      </c>
      <c r="P48" s="38">
        <v>9700.4</v>
      </c>
      <c r="Q48" s="38">
        <v>9700.4</v>
      </c>
    </row>
    <row r="49" spans="1:17" s="22" customFormat="1" ht="54" customHeight="1">
      <c r="A49" s="72" t="s">
        <v>94</v>
      </c>
      <c r="B49" s="69"/>
      <c r="C49" s="69" t="s">
        <v>90</v>
      </c>
      <c r="D49" s="69" t="s">
        <v>263</v>
      </c>
      <c r="E49" s="69" t="s">
        <v>91</v>
      </c>
      <c r="F49" s="69" t="s">
        <v>92</v>
      </c>
      <c r="G49" s="69" t="s">
        <v>91</v>
      </c>
      <c r="H49" s="69" t="s">
        <v>93</v>
      </c>
      <c r="I49" s="69" t="s">
        <v>92</v>
      </c>
      <c r="J49" s="70" t="s">
        <v>320</v>
      </c>
      <c r="K49" s="68"/>
      <c r="L49" s="71">
        <f>L50</f>
        <v>0</v>
      </c>
      <c r="M49" s="71">
        <f t="shared" ref="M49:Q49" si="17">M50</f>
        <v>0</v>
      </c>
      <c r="N49" s="71">
        <f t="shared" si="17"/>
        <v>0</v>
      </c>
      <c r="O49" s="71">
        <f t="shared" si="17"/>
        <v>0</v>
      </c>
      <c r="P49" s="71">
        <f t="shared" si="17"/>
        <v>0</v>
      </c>
      <c r="Q49" s="71">
        <f t="shared" si="17"/>
        <v>0</v>
      </c>
    </row>
    <row r="50" spans="1:17" s="22" customFormat="1" ht="81" customHeight="1">
      <c r="A50" s="65" t="s">
        <v>94</v>
      </c>
      <c r="B50" s="26"/>
      <c r="C50" s="26" t="s">
        <v>90</v>
      </c>
      <c r="D50" s="26" t="s">
        <v>263</v>
      </c>
      <c r="E50" s="26" t="s">
        <v>154</v>
      </c>
      <c r="F50" s="26" t="s">
        <v>92</v>
      </c>
      <c r="G50" s="26" t="s">
        <v>95</v>
      </c>
      <c r="H50" s="26" t="s">
        <v>93</v>
      </c>
      <c r="I50" s="26" t="s">
        <v>98</v>
      </c>
      <c r="J50" s="31" t="s">
        <v>321</v>
      </c>
      <c r="K50" s="37"/>
      <c r="L50" s="38">
        <f>L51</f>
        <v>0</v>
      </c>
      <c r="M50" s="38">
        <f t="shared" ref="M50:Q50" si="18">M51</f>
        <v>0</v>
      </c>
      <c r="N50" s="38">
        <f t="shared" si="18"/>
        <v>0</v>
      </c>
      <c r="O50" s="38">
        <f t="shared" si="18"/>
        <v>0</v>
      </c>
      <c r="P50" s="38">
        <f t="shared" si="18"/>
        <v>0</v>
      </c>
      <c r="Q50" s="38">
        <f t="shared" si="18"/>
        <v>0</v>
      </c>
    </row>
    <row r="51" spans="1:17" s="22" customFormat="1" ht="116.25" customHeight="1">
      <c r="A51" s="65" t="s">
        <v>94</v>
      </c>
      <c r="B51" s="26"/>
      <c r="C51" s="26" t="s">
        <v>90</v>
      </c>
      <c r="D51" s="26" t="s">
        <v>263</v>
      </c>
      <c r="E51" s="26" t="s">
        <v>154</v>
      </c>
      <c r="F51" s="26" t="s">
        <v>322</v>
      </c>
      <c r="G51" s="26" t="s">
        <v>95</v>
      </c>
      <c r="H51" s="26" t="s">
        <v>93</v>
      </c>
      <c r="I51" s="26" t="s">
        <v>98</v>
      </c>
      <c r="J51" s="31" t="s">
        <v>323</v>
      </c>
      <c r="K51" s="37"/>
      <c r="L51" s="38">
        <f>L52</f>
        <v>0</v>
      </c>
      <c r="M51" s="38">
        <f t="shared" ref="M51:Q51" si="19">M52</f>
        <v>0</v>
      </c>
      <c r="N51" s="38">
        <f t="shared" si="19"/>
        <v>0</v>
      </c>
      <c r="O51" s="38">
        <f t="shared" si="19"/>
        <v>0</v>
      </c>
      <c r="P51" s="38">
        <f t="shared" si="19"/>
        <v>0</v>
      </c>
      <c r="Q51" s="38">
        <f t="shared" si="19"/>
        <v>0</v>
      </c>
    </row>
    <row r="52" spans="1:17" s="22" customFormat="1" ht="162.75" customHeight="1">
      <c r="A52" s="65" t="s">
        <v>94</v>
      </c>
      <c r="B52" s="26" t="s">
        <v>148</v>
      </c>
      <c r="C52" s="26" t="s">
        <v>90</v>
      </c>
      <c r="D52" s="26" t="s">
        <v>263</v>
      </c>
      <c r="E52" s="26" t="s">
        <v>154</v>
      </c>
      <c r="F52" s="26" t="s">
        <v>324</v>
      </c>
      <c r="G52" s="26" t="s">
        <v>95</v>
      </c>
      <c r="H52" s="26" t="s">
        <v>93</v>
      </c>
      <c r="I52" s="26" t="s">
        <v>98</v>
      </c>
      <c r="J52" s="31" t="s">
        <v>325</v>
      </c>
      <c r="K52" s="37" t="s">
        <v>151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</row>
    <row r="53" spans="1:17" s="22" customFormat="1" ht="88.5" customHeight="1">
      <c r="A53" s="72" t="str">
        <f>IF(D17="00",J17,IF(E17="00",J17,IF(F17="000",IF(G17="00",J17,J17),A16)))</f>
        <v>НАЛОГОВЫЕ И НЕНАЛОГОВЫЕ ДОХОДЫ</v>
      </c>
      <c r="B53" s="69"/>
      <c r="C53" s="69" t="s">
        <v>90</v>
      </c>
      <c r="D53" s="69" t="s">
        <v>28</v>
      </c>
      <c r="E53" s="69" t="s">
        <v>91</v>
      </c>
      <c r="F53" s="69" t="s">
        <v>92</v>
      </c>
      <c r="G53" s="69" t="s">
        <v>91</v>
      </c>
      <c r="H53" s="69" t="s">
        <v>93</v>
      </c>
      <c r="I53" s="69" t="s">
        <v>92</v>
      </c>
      <c r="J53" s="70" t="s">
        <v>144</v>
      </c>
      <c r="K53" s="68"/>
      <c r="L53" s="71">
        <f>L54+L68+L71+L59+L65</f>
        <v>1878.1000000000001</v>
      </c>
      <c r="M53" s="71">
        <f t="shared" ref="M53:Q53" si="20">M54+M68+M71+M59+M65</f>
        <v>2061.1</v>
      </c>
      <c r="N53" s="71">
        <f t="shared" si="20"/>
        <v>2061.1</v>
      </c>
      <c r="O53" s="71">
        <f t="shared" si="20"/>
        <v>3288.6000000000004</v>
      </c>
      <c r="P53" s="71">
        <f t="shared" si="20"/>
        <v>2464.1000000000004</v>
      </c>
      <c r="Q53" s="71">
        <f t="shared" si="20"/>
        <v>2464.1000000000004</v>
      </c>
    </row>
    <row r="54" spans="1:17" s="22" customFormat="1" ht="165" customHeight="1">
      <c r="A54" s="65" t="str">
        <f>IF(D17="00",J17,IF(E17="00",J17,IF(F17="000",IF(G17="00",J17,J17),A16)))</f>
        <v>НАЛОГОВЫЕ И НЕНАЛОГОВЫЕ ДОХОДЫ</v>
      </c>
      <c r="B54" s="26"/>
      <c r="C54" s="26" t="s">
        <v>90</v>
      </c>
      <c r="D54" s="26" t="s">
        <v>28</v>
      </c>
      <c r="E54" s="26" t="s">
        <v>130</v>
      </c>
      <c r="F54" s="26" t="s">
        <v>92</v>
      </c>
      <c r="G54" s="26" t="s">
        <v>91</v>
      </c>
      <c r="H54" s="26" t="s">
        <v>93</v>
      </c>
      <c r="I54" s="26" t="s">
        <v>145</v>
      </c>
      <c r="J54" s="31" t="s">
        <v>146</v>
      </c>
      <c r="K54" s="37"/>
      <c r="L54" s="38">
        <f>L56+L58+L62+L64</f>
        <v>1878.1000000000001</v>
      </c>
      <c r="M54" s="38">
        <f t="shared" ref="M54:Q54" si="21">M56+M58+M62+M64</f>
        <v>2061.1</v>
      </c>
      <c r="N54" s="38">
        <f t="shared" si="21"/>
        <v>2061.1</v>
      </c>
      <c r="O54" s="38">
        <f t="shared" si="21"/>
        <v>3288.6000000000004</v>
      </c>
      <c r="P54" s="38">
        <f t="shared" si="21"/>
        <v>2464.1000000000004</v>
      </c>
      <c r="Q54" s="38">
        <f t="shared" si="21"/>
        <v>2464.1000000000004</v>
      </c>
    </row>
    <row r="55" spans="1:17" s="22" customFormat="1" ht="120" customHeight="1">
      <c r="A55" s="65" t="s">
        <v>94</v>
      </c>
      <c r="B55" s="26"/>
      <c r="C55" s="26" t="s">
        <v>90</v>
      </c>
      <c r="D55" s="26" t="s">
        <v>28</v>
      </c>
      <c r="E55" s="26" t="s">
        <v>130</v>
      </c>
      <c r="F55" s="26" t="s">
        <v>101</v>
      </c>
      <c r="G55" s="26" t="s">
        <v>91</v>
      </c>
      <c r="H55" s="26" t="s">
        <v>93</v>
      </c>
      <c r="I55" s="26" t="s">
        <v>145</v>
      </c>
      <c r="J55" s="31" t="s">
        <v>303</v>
      </c>
      <c r="K55" s="37"/>
      <c r="L55" s="38">
        <f>L56</f>
        <v>503.2</v>
      </c>
      <c r="M55" s="38">
        <f t="shared" ref="M55:Q55" si="22">M56</f>
        <v>663.7</v>
      </c>
      <c r="N55" s="38">
        <f t="shared" si="22"/>
        <v>663.7</v>
      </c>
      <c r="O55" s="38">
        <f t="shared" si="22"/>
        <v>457.1</v>
      </c>
      <c r="P55" s="38">
        <f t="shared" si="22"/>
        <v>749.2</v>
      </c>
      <c r="Q55" s="38">
        <f t="shared" si="22"/>
        <v>749.2</v>
      </c>
    </row>
    <row r="56" spans="1:17" s="22" customFormat="1" ht="144" customHeight="1">
      <c r="A56" s="65" t="s">
        <v>94</v>
      </c>
      <c r="B56" s="26" t="s">
        <v>306</v>
      </c>
      <c r="C56" s="26" t="s">
        <v>90</v>
      </c>
      <c r="D56" s="26" t="s">
        <v>28</v>
      </c>
      <c r="E56" s="26" t="s">
        <v>130</v>
      </c>
      <c r="F56" s="26" t="s">
        <v>304</v>
      </c>
      <c r="G56" s="26" t="s">
        <v>130</v>
      </c>
      <c r="H56" s="26" t="s">
        <v>93</v>
      </c>
      <c r="I56" s="26" t="s">
        <v>145</v>
      </c>
      <c r="J56" s="31" t="s">
        <v>305</v>
      </c>
      <c r="K56" s="66" t="s">
        <v>307</v>
      </c>
      <c r="L56" s="38">
        <v>503.2</v>
      </c>
      <c r="M56" s="38">
        <v>663.7</v>
      </c>
      <c r="N56" s="38">
        <v>663.7</v>
      </c>
      <c r="O56" s="38">
        <v>457.1</v>
      </c>
      <c r="P56" s="38">
        <v>749.2</v>
      </c>
      <c r="Q56" s="38">
        <v>749.2</v>
      </c>
    </row>
    <row r="57" spans="1:17" s="22" customFormat="1" ht="153" customHeight="1">
      <c r="A57" s="65" t="str">
        <f>IF(D17="00",J17,IF(E17="00",J17,IF(F17="000",IF(G17="00",J17,J17),A16)))</f>
        <v>НАЛОГОВЫЕ И НЕНАЛОГОВЫЕ ДОХОДЫ</v>
      </c>
      <c r="B57" s="26"/>
      <c r="C57" s="26" t="s">
        <v>90</v>
      </c>
      <c r="D57" s="26" t="s">
        <v>28</v>
      </c>
      <c r="E57" s="26" t="s">
        <v>130</v>
      </c>
      <c r="F57" s="26" t="s">
        <v>103</v>
      </c>
      <c r="G57" s="26" t="s">
        <v>91</v>
      </c>
      <c r="H57" s="26" t="s">
        <v>93</v>
      </c>
      <c r="I57" s="26" t="s">
        <v>145</v>
      </c>
      <c r="J57" s="31" t="s">
        <v>147</v>
      </c>
      <c r="K57" s="37"/>
      <c r="L57" s="38">
        <v>89.2</v>
      </c>
      <c r="M57" s="38">
        <f>M58</f>
        <v>133.80000000000001</v>
      </c>
      <c r="N57" s="38">
        <f>N58</f>
        <v>133.80000000000001</v>
      </c>
      <c r="O57" s="38">
        <f>O58</f>
        <v>89.1</v>
      </c>
      <c r="P57" s="38">
        <f>P58</f>
        <v>89.1</v>
      </c>
      <c r="Q57" s="38">
        <f>Q58</f>
        <v>89.1</v>
      </c>
    </row>
    <row r="58" spans="1:17" s="54" customFormat="1" ht="129" customHeight="1">
      <c r="A58" s="65" t="str">
        <f>IF(D17="00",J17,IF(E17="00",J17,IF(F17="000",IF(G17="00",J17,J17),A16)))</f>
        <v>НАЛОГОВЫЕ И НЕНАЛОГОВЫЕ ДОХОДЫ</v>
      </c>
      <c r="B58" s="51" t="s">
        <v>148</v>
      </c>
      <c r="C58" s="51" t="s">
        <v>90</v>
      </c>
      <c r="D58" s="51" t="s">
        <v>28</v>
      </c>
      <c r="E58" s="51" t="s">
        <v>130</v>
      </c>
      <c r="F58" s="51" t="s">
        <v>149</v>
      </c>
      <c r="G58" s="51" t="s">
        <v>27</v>
      </c>
      <c r="H58" s="51" t="s">
        <v>93</v>
      </c>
      <c r="I58" s="51" t="s">
        <v>145</v>
      </c>
      <c r="J58" s="52" t="s">
        <v>150</v>
      </c>
      <c r="K58" s="50" t="s">
        <v>151</v>
      </c>
      <c r="L58" s="53">
        <v>111.4</v>
      </c>
      <c r="M58" s="53">
        <v>133.80000000000001</v>
      </c>
      <c r="N58" s="53">
        <v>133.80000000000001</v>
      </c>
      <c r="O58" s="53">
        <v>89.1</v>
      </c>
      <c r="P58" s="53">
        <v>89.1</v>
      </c>
      <c r="Q58" s="38">
        <v>89.1</v>
      </c>
    </row>
    <row r="59" spans="1:17" s="54" customFormat="1" ht="191.25" customHeight="1">
      <c r="A59" s="65" t="s">
        <v>94</v>
      </c>
      <c r="B59" s="51"/>
      <c r="C59" s="51" t="s">
        <v>90</v>
      </c>
      <c r="D59" s="51" t="s">
        <v>28</v>
      </c>
      <c r="E59" s="51" t="s">
        <v>130</v>
      </c>
      <c r="F59" s="51" t="s">
        <v>312</v>
      </c>
      <c r="G59" s="51" t="s">
        <v>91</v>
      </c>
      <c r="H59" s="51" t="s">
        <v>93</v>
      </c>
      <c r="I59" s="51" t="s">
        <v>145</v>
      </c>
      <c r="J59" s="52" t="s">
        <v>314</v>
      </c>
      <c r="K59" s="50"/>
      <c r="L59" s="53">
        <f>L60</f>
        <v>0</v>
      </c>
      <c r="M59" s="53">
        <f t="shared" ref="M59:Q59" si="23">M60</f>
        <v>0</v>
      </c>
      <c r="N59" s="53">
        <f t="shared" si="23"/>
        <v>0</v>
      </c>
      <c r="O59" s="53">
        <f t="shared" si="23"/>
        <v>0</v>
      </c>
      <c r="P59" s="53">
        <f t="shared" si="23"/>
        <v>0</v>
      </c>
      <c r="Q59" s="53">
        <f t="shared" si="23"/>
        <v>0</v>
      </c>
    </row>
    <row r="60" spans="1:17" s="54" customFormat="1" ht="220.5" customHeight="1">
      <c r="A60" s="65" t="s">
        <v>94</v>
      </c>
      <c r="B60" s="51" t="s">
        <v>176</v>
      </c>
      <c r="C60" s="51" t="s">
        <v>90</v>
      </c>
      <c r="D60" s="51" t="s">
        <v>28</v>
      </c>
      <c r="E60" s="51" t="s">
        <v>130</v>
      </c>
      <c r="F60" s="51" t="s">
        <v>312</v>
      </c>
      <c r="G60" s="51" t="s">
        <v>27</v>
      </c>
      <c r="H60" s="51" t="s">
        <v>93</v>
      </c>
      <c r="I60" s="51" t="s">
        <v>145</v>
      </c>
      <c r="J60" s="52" t="s">
        <v>313</v>
      </c>
      <c r="K60" s="50" t="s">
        <v>177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38">
        <v>0</v>
      </c>
    </row>
    <row r="61" spans="1:17" s="54" customFormat="1" ht="141" customHeight="1">
      <c r="A61" s="65" t="str">
        <f>IF(D17="00",J17,IF(E17="00",J17,IF(F17="000",IF(G17="00",J17,J17),A16)))</f>
        <v>НАЛОГОВЫЕ И НЕНАЛОГОВЫЕ ДОХОДЫ</v>
      </c>
      <c r="B61" s="51"/>
      <c r="C61" s="51" t="s">
        <v>90</v>
      </c>
      <c r="D61" s="51" t="s">
        <v>28</v>
      </c>
      <c r="E61" s="51" t="s">
        <v>130</v>
      </c>
      <c r="F61" s="51" t="s">
        <v>105</v>
      </c>
      <c r="G61" s="51" t="s">
        <v>91</v>
      </c>
      <c r="H61" s="51" t="s">
        <v>93</v>
      </c>
      <c r="I61" s="51" t="s">
        <v>145</v>
      </c>
      <c r="J61" s="52" t="s">
        <v>285</v>
      </c>
      <c r="K61" s="50"/>
      <c r="L61" s="53">
        <f t="shared" ref="L61:Q61" si="24">L62</f>
        <v>781.2</v>
      </c>
      <c r="M61" s="53">
        <f t="shared" si="24"/>
        <v>781.3</v>
      </c>
      <c r="N61" s="53">
        <f t="shared" si="24"/>
        <v>781.3</v>
      </c>
      <c r="O61" s="53">
        <f t="shared" si="24"/>
        <v>2312.9</v>
      </c>
      <c r="P61" s="53">
        <f t="shared" si="24"/>
        <v>1104.9000000000001</v>
      </c>
      <c r="Q61" s="53">
        <f t="shared" si="24"/>
        <v>1104.9000000000001</v>
      </c>
    </row>
    <row r="62" spans="1:17" s="54" customFormat="1" ht="137.25" customHeight="1">
      <c r="A62" s="65" t="str">
        <f>A64</f>
        <v>НАЛОГОВЫЕ И НЕНАЛОГОВЫЕ ДОХОДЫ</v>
      </c>
      <c r="B62" s="51" t="s">
        <v>148</v>
      </c>
      <c r="C62" s="51" t="s">
        <v>90</v>
      </c>
      <c r="D62" s="51" t="s">
        <v>28</v>
      </c>
      <c r="E62" s="51" t="s">
        <v>130</v>
      </c>
      <c r="F62" s="51" t="s">
        <v>152</v>
      </c>
      <c r="G62" s="51" t="s">
        <v>27</v>
      </c>
      <c r="H62" s="51" t="s">
        <v>93</v>
      </c>
      <c r="I62" s="51" t="s">
        <v>145</v>
      </c>
      <c r="J62" s="52" t="s">
        <v>153</v>
      </c>
      <c r="K62" s="50" t="s">
        <v>151</v>
      </c>
      <c r="L62" s="53">
        <v>781.2</v>
      </c>
      <c r="M62" s="53">
        <v>781.3</v>
      </c>
      <c r="N62" s="53">
        <v>781.3</v>
      </c>
      <c r="O62" s="53">
        <v>2312.9</v>
      </c>
      <c r="P62" s="53">
        <v>1104.9000000000001</v>
      </c>
      <c r="Q62" s="38">
        <v>1104.9000000000001</v>
      </c>
    </row>
    <row r="63" spans="1:17" s="54" customFormat="1" ht="76.5" customHeight="1">
      <c r="A63" s="65" t="str">
        <f>A64</f>
        <v>НАЛОГОВЫЕ И НЕНАЛОГОВЫЕ ДОХОДЫ</v>
      </c>
      <c r="B63" s="51"/>
      <c r="C63" s="51" t="s">
        <v>90</v>
      </c>
      <c r="D63" s="51" t="s">
        <v>28</v>
      </c>
      <c r="E63" s="51" t="s">
        <v>130</v>
      </c>
      <c r="F63" s="51" t="s">
        <v>225</v>
      </c>
      <c r="G63" s="51" t="s">
        <v>91</v>
      </c>
      <c r="H63" s="51" t="s">
        <v>93</v>
      </c>
      <c r="I63" s="51" t="s">
        <v>145</v>
      </c>
      <c r="J63" s="85" t="s">
        <v>226</v>
      </c>
      <c r="K63" s="50"/>
      <c r="L63" s="53">
        <f t="shared" ref="L63:N63" si="25">L64</f>
        <v>482.3</v>
      </c>
      <c r="M63" s="53">
        <f t="shared" si="25"/>
        <v>482.3</v>
      </c>
      <c r="N63" s="53">
        <f t="shared" si="25"/>
        <v>482.3</v>
      </c>
      <c r="O63" s="53">
        <f>O64</f>
        <v>429.5</v>
      </c>
      <c r="P63" s="53">
        <f>P64</f>
        <v>520.9</v>
      </c>
      <c r="Q63" s="53">
        <f>Q64</f>
        <v>520.9</v>
      </c>
    </row>
    <row r="64" spans="1:17" s="54" customFormat="1" ht="104.25" customHeight="1">
      <c r="A64" s="65" t="str">
        <f>IF(D17="00",J17,IF(E17="00",J17,IF(F17="000",IF(G17="00",J17,J17),A16)))</f>
        <v>НАЛОГОВЫЕ И НЕНАЛОГОВЫЕ ДОХОДЫ</v>
      </c>
      <c r="B64" s="51" t="s">
        <v>148</v>
      </c>
      <c r="C64" s="51" t="s">
        <v>90</v>
      </c>
      <c r="D64" s="51" t="s">
        <v>28</v>
      </c>
      <c r="E64" s="51" t="s">
        <v>130</v>
      </c>
      <c r="F64" s="51" t="s">
        <v>227</v>
      </c>
      <c r="G64" s="51" t="s">
        <v>27</v>
      </c>
      <c r="H64" s="51" t="s">
        <v>93</v>
      </c>
      <c r="I64" s="51" t="s">
        <v>145</v>
      </c>
      <c r="J64" s="85" t="s">
        <v>228</v>
      </c>
      <c r="K64" s="50" t="s">
        <v>151</v>
      </c>
      <c r="L64" s="53">
        <v>482.3</v>
      </c>
      <c r="M64" s="53">
        <v>482.3</v>
      </c>
      <c r="N64" s="53">
        <v>482.3</v>
      </c>
      <c r="O64" s="53">
        <v>429.5</v>
      </c>
      <c r="P64" s="53">
        <v>520.9</v>
      </c>
      <c r="Q64" s="38">
        <v>520.9</v>
      </c>
    </row>
    <row r="65" spans="1:17" s="54" customFormat="1" ht="92.25" customHeight="1">
      <c r="A65" s="65" t="s">
        <v>94</v>
      </c>
      <c r="B65" s="51"/>
      <c r="C65" s="51" t="s">
        <v>90</v>
      </c>
      <c r="D65" s="51" t="s">
        <v>28</v>
      </c>
      <c r="E65" s="51" t="s">
        <v>130</v>
      </c>
      <c r="F65" s="51" t="s">
        <v>326</v>
      </c>
      <c r="G65" s="51" t="s">
        <v>91</v>
      </c>
      <c r="H65" s="51" t="s">
        <v>93</v>
      </c>
      <c r="I65" s="51" t="s">
        <v>145</v>
      </c>
      <c r="J65" s="86" t="s">
        <v>327</v>
      </c>
      <c r="K65" s="50"/>
      <c r="L65" s="53">
        <f>L66</f>
        <v>0</v>
      </c>
      <c r="M65" s="53">
        <f t="shared" ref="M65:Q65" si="26">M66</f>
        <v>0</v>
      </c>
      <c r="N65" s="53">
        <f t="shared" si="26"/>
        <v>0</v>
      </c>
      <c r="O65" s="53">
        <f t="shared" si="26"/>
        <v>0</v>
      </c>
      <c r="P65" s="53">
        <f t="shared" si="26"/>
        <v>0</v>
      </c>
      <c r="Q65" s="53">
        <f t="shared" si="26"/>
        <v>0</v>
      </c>
    </row>
    <row r="66" spans="1:17" s="54" customFormat="1" ht="96" customHeight="1">
      <c r="A66" s="65" t="s">
        <v>94</v>
      </c>
      <c r="B66" s="51"/>
      <c r="C66" s="51" t="s">
        <v>90</v>
      </c>
      <c r="D66" s="51" t="s">
        <v>28</v>
      </c>
      <c r="E66" s="51" t="s">
        <v>130</v>
      </c>
      <c r="F66" s="51" t="s">
        <v>328</v>
      </c>
      <c r="G66" s="51" t="s">
        <v>91</v>
      </c>
      <c r="H66" s="51" t="s">
        <v>93</v>
      </c>
      <c r="I66" s="51" t="s">
        <v>145</v>
      </c>
      <c r="J66" s="86" t="s">
        <v>329</v>
      </c>
      <c r="K66" s="50"/>
      <c r="L66" s="53">
        <f>L67</f>
        <v>0</v>
      </c>
      <c r="M66" s="53">
        <f t="shared" ref="M66:Q66" si="27">M67</f>
        <v>0</v>
      </c>
      <c r="N66" s="53">
        <f t="shared" si="27"/>
        <v>0</v>
      </c>
      <c r="O66" s="53">
        <f t="shared" si="27"/>
        <v>0</v>
      </c>
      <c r="P66" s="53">
        <f t="shared" si="27"/>
        <v>0</v>
      </c>
      <c r="Q66" s="53">
        <f t="shared" si="27"/>
        <v>0</v>
      </c>
    </row>
    <row r="67" spans="1:17" s="54" customFormat="1" ht="185.25" customHeight="1">
      <c r="A67" s="65" t="s">
        <v>94</v>
      </c>
      <c r="B67" s="51" t="s">
        <v>148</v>
      </c>
      <c r="C67" s="51" t="s">
        <v>90</v>
      </c>
      <c r="D67" s="51" t="s">
        <v>28</v>
      </c>
      <c r="E67" s="51" t="s">
        <v>130</v>
      </c>
      <c r="F67" s="51" t="s">
        <v>330</v>
      </c>
      <c r="G67" s="51" t="s">
        <v>27</v>
      </c>
      <c r="H67" s="51" t="s">
        <v>93</v>
      </c>
      <c r="I67" s="51" t="s">
        <v>145</v>
      </c>
      <c r="J67" s="87" t="s">
        <v>331</v>
      </c>
      <c r="K67" s="50" t="s">
        <v>151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38">
        <v>0</v>
      </c>
    </row>
    <row r="68" spans="1:17" s="54" customFormat="1" ht="49.5" customHeight="1">
      <c r="A68" s="65" t="str">
        <f>IF(D17="00",J17,IF(E17="00",J17,IF(F17="000",IF(G17="00",J17,J17),A16)))</f>
        <v>НАЛОГОВЫЕ И НЕНАЛОГОВЫЕ ДОХОДЫ</v>
      </c>
      <c r="B68" s="51"/>
      <c r="C68" s="51" t="s">
        <v>90</v>
      </c>
      <c r="D68" s="51" t="s">
        <v>28</v>
      </c>
      <c r="E68" s="51" t="s">
        <v>154</v>
      </c>
      <c r="F68" s="51" t="s">
        <v>92</v>
      </c>
      <c r="G68" s="51" t="s">
        <v>91</v>
      </c>
      <c r="H68" s="51" t="s">
        <v>93</v>
      </c>
      <c r="I68" s="51" t="s">
        <v>145</v>
      </c>
      <c r="J68" s="52" t="s">
        <v>155</v>
      </c>
      <c r="K68" s="50"/>
      <c r="L68" s="53">
        <f t="shared" ref="L68:Q69" si="28">L69</f>
        <v>0</v>
      </c>
      <c r="M68" s="53">
        <f t="shared" si="28"/>
        <v>0</v>
      </c>
      <c r="N68" s="53">
        <f t="shared" si="28"/>
        <v>0</v>
      </c>
      <c r="O68" s="53">
        <f t="shared" si="28"/>
        <v>0</v>
      </c>
      <c r="P68" s="53">
        <f t="shared" si="28"/>
        <v>0</v>
      </c>
      <c r="Q68" s="53">
        <f t="shared" si="28"/>
        <v>0</v>
      </c>
    </row>
    <row r="69" spans="1:17" s="54" customFormat="1" ht="104.25" customHeight="1">
      <c r="A69" s="65" t="str">
        <f>IF(D17="00",J17,IF(E17="00",J17,IF(F17="000",IF(G17="00",J17,J17),A16)))</f>
        <v>НАЛОГОВЫЕ И НЕНАЛОГОВЫЕ ДОХОДЫ</v>
      </c>
      <c r="B69" s="51"/>
      <c r="C69" s="51" t="s">
        <v>90</v>
      </c>
      <c r="D69" s="51" t="s">
        <v>28</v>
      </c>
      <c r="E69" s="51" t="s">
        <v>154</v>
      </c>
      <c r="F69" s="51" t="s">
        <v>101</v>
      </c>
      <c r="G69" s="51" t="s">
        <v>91</v>
      </c>
      <c r="H69" s="51" t="s">
        <v>93</v>
      </c>
      <c r="I69" s="51" t="s">
        <v>145</v>
      </c>
      <c r="J69" s="52" t="s">
        <v>156</v>
      </c>
      <c r="K69" s="50"/>
      <c r="L69" s="53">
        <f t="shared" si="28"/>
        <v>0</v>
      </c>
      <c r="M69" s="53">
        <f t="shared" si="28"/>
        <v>0</v>
      </c>
      <c r="N69" s="53">
        <f t="shared" si="28"/>
        <v>0</v>
      </c>
      <c r="O69" s="53">
        <f t="shared" si="28"/>
        <v>0</v>
      </c>
      <c r="P69" s="53">
        <f t="shared" si="28"/>
        <v>0</v>
      </c>
      <c r="Q69" s="53">
        <f t="shared" si="28"/>
        <v>0</v>
      </c>
    </row>
    <row r="70" spans="1:17" s="54" customFormat="1" ht="114" customHeight="1">
      <c r="A70" s="65" t="str">
        <f>IF(D17="00",J17,IF(E17="00",J17,IF(F17="000",IF(G17="00",J17,J17),A16)))</f>
        <v>НАЛОГОВЫЕ И НЕНАЛОГОВЫЕ ДОХОДЫ</v>
      </c>
      <c r="B70" s="51" t="s">
        <v>148</v>
      </c>
      <c r="C70" s="51" t="s">
        <v>90</v>
      </c>
      <c r="D70" s="51" t="s">
        <v>28</v>
      </c>
      <c r="E70" s="51" t="s">
        <v>154</v>
      </c>
      <c r="F70" s="51" t="s">
        <v>157</v>
      </c>
      <c r="G70" s="51" t="s">
        <v>27</v>
      </c>
      <c r="H70" s="51" t="s">
        <v>93</v>
      </c>
      <c r="I70" s="51" t="s">
        <v>145</v>
      </c>
      <c r="J70" s="52" t="s">
        <v>158</v>
      </c>
      <c r="K70" s="50" t="s">
        <v>151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</row>
    <row r="71" spans="1:17" s="54" customFormat="1" ht="164.25" customHeight="1">
      <c r="A71" s="65" t="str">
        <f>A70</f>
        <v>НАЛОГОВЫЕ И НЕНАЛОГОВЫЕ ДОХОДЫ</v>
      </c>
      <c r="B71" s="51"/>
      <c r="C71" s="51" t="s">
        <v>90</v>
      </c>
      <c r="D71" s="51" t="s">
        <v>28</v>
      </c>
      <c r="E71" s="51" t="s">
        <v>229</v>
      </c>
      <c r="F71" s="51" t="s">
        <v>92</v>
      </c>
      <c r="G71" s="51" t="s">
        <v>91</v>
      </c>
      <c r="H71" s="51" t="s">
        <v>93</v>
      </c>
      <c r="I71" s="51" t="s">
        <v>145</v>
      </c>
      <c r="J71" s="56" t="s">
        <v>230</v>
      </c>
      <c r="K71" s="50"/>
      <c r="L71" s="53">
        <f t="shared" ref="L71:N72" si="29">L72</f>
        <v>0</v>
      </c>
      <c r="M71" s="53">
        <f t="shared" si="29"/>
        <v>0</v>
      </c>
      <c r="N71" s="53">
        <f t="shared" si="29"/>
        <v>0</v>
      </c>
      <c r="O71" s="53">
        <f t="shared" ref="O71:Q72" si="30">O72</f>
        <v>0</v>
      </c>
      <c r="P71" s="53">
        <f t="shared" si="30"/>
        <v>0</v>
      </c>
      <c r="Q71" s="53">
        <f t="shared" si="30"/>
        <v>0</v>
      </c>
    </row>
    <row r="72" spans="1:17" s="54" customFormat="1" ht="165" customHeight="1">
      <c r="A72" s="65" t="str">
        <f>A71</f>
        <v>НАЛОГОВЫЕ И НЕНАЛОГОВЫЕ ДОХОДЫ</v>
      </c>
      <c r="B72" s="51"/>
      <c r="C72" s="51" t="s">
        <v>90</v>
      </c>
      <c r="D72" s="51" t="s">
        <v>28</v>
      </c>
      <c r="E72" s="51" t="s">
        <v>229</v>
      </c>
      <c r="F72" s="51" t="s">
        <v>107</v>
      </c>
      <c r="G72" s="51" t="s">
        <v>91</v>
      </c>
      <c r="H72" s="51" t="s">
        <v>93</v>
      </c>
      <c r="I72" s="51" t="s">
        <v>145</v>
      </c>
      <c r="J72" s="52" t="s">
        <v>231</v>
      </c>
      <c r="K72" s="50"/>
      <c r="L72" s="53">
        <f t="shared" si="29"/>
        <v>0</v>
      </c>
      <c r="M72" s="53">
        <f t="shared" si="29"/>
        <v>0</v>
      </c>
      <c r="N72" s="53">
        <f t="shared" si="29"/>
        <v>0</v>
      </c>
      <c r="O72" s="53">
        <f t="shared" si="30"/>
        <v>0</v>
      </c>
      <c r="P72" s="53">
        <f t="shared" si="30"/>
        <v>0</v>
      </c>
      <c r="Q72" s="38">
        <f t="shared" si="30"/>
        <v>0</v>
      </c>
    </row>
    <row r="73" spans="1:17" s="54" customFormat="1" ht="159.75" customHeight="1">
      <c r="A73" s="65" t="str">
        <f>A72</f>
        <v>НАЛОГОВЫЕ И НЕНАЛОГОВЫЕ ДОХОДЫ</v>
      </c>
      <c r="B73" s="51" t="s">
        <v>148</v>
      </c>
      <c r="C73" s="51" t="s">
        <v>90</v>
      </c>
      <c r="D73" s="51" t="s">
        <v>28</v>
      </c>
      <c r="E73" s="51" t="s">
        <v>229</v>
      </c>
      <c r="F73" s="51" t="s">
        <v>233</v>
      </c>
      <c r="G73" s="51" t="s">
        <v>27</v>
      </c>
      <c r="H73" s="51" t="s">
        <v>93</v>
      </c>
      <c r="I73" s="51" t="s">
        <v>145</v>
      </c>
      <c r="J73" s="52" t="s">
        <v>232</v>
      </c>
      <c r="K73" s="50" t="s">
        <v>151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38">
        <v>0</v>
      </c>
    </row>
    <row r="74" spans="1:17" s="54" customFormat="1" ht="214.5" customHeight="1">
      <c r="A74" s="65" t="str">
        <f>A76</f>
        <v>НАЛОГОВЫЕ И НЕНАЛОГОВЫЕ ДОХОДЫ</v>
      </c>
      <c r="B74" s="51"/>
      <c r="C74" s="51" t="s">
        <v>90</v>
      </c>
      <c r="D74" s="51" t="s">
        <v>28</v>
      </c>
      <c r="E74" s="51" t="s">
        <v>229</v>
      </c>
      <c r="F74" s="51" t="s">
        <v>246</v>
      </c>
      <c r="G74" s="51" t="s">
        <v>27</v>
      </c>
      <c r="H74" s="51" t="s">
        <v>93</v>
      </c>
      <c r="I74" s="51" t="s">
        <v>145</v>
      </c>
      <c r="J74" s="56" t="s">
        <v>297</v>
      </c>
      <c r="K74" s="50"/>
      <c r="L74" s="53">
        <v>0</v>
      </c>
      <c r="M74" s="53">
        <v>0</v>
      </c>
      <c r="N74" s="53">
        <v>0</v>
      </c>
      <c r="O74" s="57">
        <v>0</v>
      </c>
      <c r="P74" s="57">
        <v>0</v>
      </c>
      <c r="Q74" s="84">
        <v>0</v>
      </c>
    </row>
    <row r="75" spans="1:17" s="54" customFormat="1" ht="192.75" customHeight="1">
      <c r="A75" s="65" t="str">
        <f>A74</f>
        <v>НАЛОГОВЫЕ И НЕНАЛОГОВЫЕ ДОХОДЫ</v>
      </c>
      <c r="B75" s="51" t="s">
        <v>148</v>
      </c>
      <c r="C75" s="51" t="s">
        <v>90</v>
      </c>
      <c r="D75" s="51" t="s">
        <v>28</v>
      </c>
      <c r="E75" s="51" t="s">
        <v>229</v>
      </c>
      <c r="F75" s="51" t="s">
        <v>246</v>
      </c>
      <c r="G75" s="51" t="s">
        <v>27</v>
      </c>
      <c r="H75" s="51" t="s">
        <v>93</v>
      </c>
      <c r="I75" s="51" t="s">
        <v>145</v>
      </c>
      <c r="J75" s="55" t="s">
        <v>298</v>
      </c>
      <c r="K75" s="50" t="s">
        <v>151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38">
        <v>0</v>
      </c>
    </row>
    <row r="76" spans="1:17" s="54" customFormat="1" ht="59.25" customHeight="1">
      <c r="A76" s="72" t="str">
        <f>IF(D17="00",J17,IF(E17="00",J17,IF(F17="000",IF(G17="00",J17,J17),A16)))</f>
        <v>НАЛОГОВЫЕ И НЕНАЛОГОВЫЕ ДОХОДЫ</v>
      </c>
      <c r="B76" s="73"/>
      <c r="C76" s="73" t="s">
        <v>90</v>
      </c>
      <c r="D76" s="73" t="s">
        <v>30</v>
      </c>
      <c r="E76" s="73" t="s">
        <v>91</v>
      </c>
      <c r="F76" s="73" t="s">
        <v>92</v>
      </c>
      <c r="G76" s="73" t="s">
        <v>91</v>
      </c>
      <c r="H76" s="73" t="s">
        <v>93</v>
      </c>
      <c r="I76" s="73" t="s">
        <v>92</v>
      </c>
      <c r="J76" s="74" t="s">
        <v>159</v>
      </c>
      <c r="K76" s="75"/>
      <c r="L76" s="76">
        <f>L77+L80</f>
        <v>17.7</v>
      </c>
      <c r="M76" s="76">
        <f t="shared" ref="M76:Q76" si="31">M77+M80</f>
        <v>17.7</v>
      </c>
      <c r="N76" s="76">
        <f t="shared" si="31"/>
        <v>17.7</v>
      </c>
      <c r="O76" s="76">
        <f t="shared" si="31"/>
        <v>1155.4000000000001</v>
      </c>
      <c r="P76" s="76">
        <f t="shared" si="31"/>
        <v>0</v>
      </c>
      <c r="Q76" s="76">
        <f t="shared" si="31"/>
        <v>0</v>
      </c>
    </row>
    <row r="77" spans="1:17" s="54" customFormat="1" ht="43.5" customHeight="1">
      <c r="A77" s="81" t="str">
        <f>A76</f>
        <v>НАЛОГОВЫЕ И НЕНАЛОГОВЫЕ ДОХОДЫ</v>
      </c>
      <c r="B77" s="51"/>
      <c r="C77" s="51" t="s">
        <v>90</v>
      </c>
      <c r="D77" s="51" t="s">
        <v>30</v>
      </c>
      <c r="E77" s="51" t="s">
        <v>95</v>
      </c>
      <c r="F77" s="51" t="s">
        <v>92</v>
      </c>
      <c r="G77" s="51" t="s">
        <v>91</v>
      </c>
      <c r="H77" s="51" t="s">
        <v>93</v>
      </c>
      <c r="I77" s="51" t="s">
        <v>160</v>
      </c>
      <c r="J77" s="86" t="s">
        <v>234</v>
      </c>
      <c r="K77" s="50"/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</row>
    <row r="78" spans="1:17" s="54" customFormat="1" ht="48" customHeight="1">
      <c r="A78" s="65" t="str">
        <f>A77</f>
        <v>НАЛОГОВЫЕ И НЕНАЛОГОВЫЕ ДОХОДЫ</v>
      </c>
      <c r="B78" s="51"/>
      <c r="C78" s="51" t="s">
        <v>90</v>
      </c>
      <c r="D78" s="51" t="s">
        <v>30</v>
      </c>
      <c r="E78" s="51" t="s">
        <v>95</v>
      </c>
      <c r="F78" s="51" t="s">
        <v>161</v>
      </c>
      <c r="G78" s="51" t="s">
        <v>91</v>
      </c>
      <c r="H78" s="51" t="s">
        <v>93</v>
      </c>
      <c r="I78" s="51" t="s">
        <v>160</v>
      </c>
      <c r="J78" s="86" t="s">
        <v>235</v>
      </c>
      <c r="K78" s="50"/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</row>
    <row r="79" spans="1:17" s="54" customFormat="1" ht="75.75" customHeight="1">
      <c r="A79" s="65" t="str">
        <f>A78</f>
        <v>НАЛОГОВЫЕ И НЕНАЛОГОВЫЕ ДОХОДЫ</v>
      </c>
      <c r="B79" s="51" t="s">
        <v>148</v>
      </c>
      <c r="C79" s="51" t="s">
        <v>90</v>
      </c>
      <c r="D79" s="51" t="s">
        <v>30</v>
      </c>
      <c r="E79" s="51" t="s">
        <v>95</v>
      </c>
      <c r="F79" s="51" t="s">
        <v>162</v>
      </c>
      <c r="G79" s="51" t="s">
        <v>27</v>
      </c>
      <c r="H79" s="51" t="s">
        <v>93</v>
      </c>
      <c r="I79" s="51" t="s">
        <v>160</v>
      </c>
      <c r="J79" s="86" t="s">
        <v>236</v>
      </c>
      <c r="K79" s="50" t="s">
        <v>151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</row>
    <row r="80" spans="1:17" s="54" customFormat="1" ht="39.75" customHeight="1">
      <c r="A80" s="65" t="str">
        <f>IF(D17="00",J17,IF(E17="00",J17,IF(F17="000",IF(G17="00",J17,J17),A16)))</f>
        <v>НАЛОГОВЫЕ И НЕНАЛОГОВЫЕ ДОХОДЫ</v>
      </c>
      <c r="B80" s="51"/>
      <c r="C80" s="51" t="s">
        <v>90</v>
      </c>
      <c r="D80" s="51" t="s">
        <v>30</v>
      </c>
      <c r="E80" s="51" t="s">
        <v>97</v>
      </c>
      <c r="F80" s="51" t="s">
        <v>92</v>
      </c>
      <c r="G80" s="51" t="s">
        <v>91</v>
      </c>
      <c r="H80" s="51" t="s">
        <v>93</v>
      </c>
      <c r="I80" s="51" t="s">
        <v>160</v>
      </c>
      <c r="J80" s="52" t="s">
        <v>163</v>
      </c>
      <c r="K80" s="50"/>
      <c r="L80" s="53">
        <f t="shared" ref="L80:Q81" si="32">L81</f>
        <v>17.7</v>
      </c>
      <c r="M80" s="53">
        <f t="shared" si="32"/>
        <v>17.7</v>
      </c>
      <c r="N80" s="53">
        <f t="shared" si="32"/>
        <v>17.7</v>
      </c>
      <c r="O80" s="53">
        <f t="shared" si="32"/>
        <v>1155.4000000000001</v>
      </c>
      <c r="P80" s="53">
        <f t="shared" si="32"/>
        <v>0</v>
      </c>
      <c r="Q80" s="53">
        <f t="shared" si="32"/>
        <v>0</v>
      </c>
    </row>
    <row r="81" spans="1:17" s="54" customFormat="1" ht="41.25" customHeight="1">
      <c r="A81" s="65" t="str">
        <f>IF(D17="00",J17,IF(E17="00",J17,IF(F17="000",IF(G17="00",J17,J17),A16)))</f>
        <v>НАЛОГОВЫЕ И НЕНАЛОГОВЫЕ ДОХОДЫ</v>
      </c>
      <c r="B81" s="51"/>
      <c r="C81" s="51" t="s">
        <v>90</v>
      </c>
      <c r="D81" s="51" t="s">
        <v>30</v>
      </c>
      <c r="E81" s="51" t="s">
        <v>97</v>
      </c>
      <c r="F81" s="51" t="s">
        <v>161</v>
      </c>
      <c r="G81" s="51" t="s">
        <v>91</v>
      </c>
      <c r="H81" s="51" t="s">
        <v>93</v>
      </c>
      <c r="I81" s="51" t="s">
        <v>160</v>
      </c>
      <c r="J81" s="52" t="s">
        <v>164</v>
      </c>
      <c r="K81" s="50"/>
      <c r="L81" s="53">
        <f t="shared" si="32"/>
        <v>17.7</v>
      </c>
      <c r="M81" s="53">
        <f t="shared" si="32"/>
        <v>17.7</v>
      </c>
      <c r="N81" s="53">
        <f t="shared" si="32"/>
        <v>17.7</v>
      </c>
      <c r="O81" s="53">
        <f t="shared" si="32"/>
        <v>1155.4000000000001</v>
      </c>
      <c r="P81" s="53">
        <f t="shared" si="32"/>
        <v>0</v>
      </c>
      <c r="Q81" s="53">
        <f t="shared" si="32"/>
        <v>0</v>
      </c>
    </row>
    <row r="82" spans="1:17" s="54" customFormat="1" ht="113.25" customHeight="1">
      <c r="A82" s="65" t="str">
        <f>IF(D17="00",J17,IF(E17="00",J17,IF(F17="000",IF(G17="00",J17,J17),A16)))</f>
        <v>НАЛОГОВЫЕ И НЕНАЛОГОВЫЕ ДОХОДЫ</v>
      </c>
      <c r="B82" s="51" t="s">
        <v>148</v>
      </c>
      <c r="C82" s="51" t="s">
        <v>90</v>
      </c>
      <c r="D82" s="51" t="s">
        <v>30</v>
      </c>
      <c r="E82" s="51" t="s">
        <v>97</v>
      </c>
      <c r="F82" s="51" t="s">
        <v>162</v>
      </c>
      <c r="G82" s="51" t="s">
        <v>27</v>
      </c>
      <c r="H82" s="51" t="s">
        <v>93</v>
      </c>
      <c r="I82" s="51" t="s">
        <v>160</v>
      </c>
      <c r="J82" s="52" t="s">
        <v>165</v>
      </c>
      <c r="K82" s="50" t="s">
        <v>151</v>
      </c>
      <c r="L82" s="53">
        <v>17.7</v>
      </c>
      <c r="M82" s="53">
        <v>17.7</v>
      </c>
      <c r="N82" s="53">
        <v>17.7</v>
      </c>
      <c r="O82" s="53">
        <v>1155.4000000000001</v>
      </c>
      <c r="P82" s="53">
        <v>0</v>
      </c>
      <c r="Q82" s="38">
        <v>0</v>
      </c>
    </row>
    <row r="83" spans="1:17" s="54" customFormat="1" ht="54" customHeight="1">
      <c r="A83" s="72" t="str">
        <f>IF(D17="00",J17,IF(E17="00",J17,IF(F17="000",IF(G17="00",J17,J17),A16)))</f>
        <v>НАЛОГОВЫЕ И НЕНАЛОГОВЫЕ ДОХОДЫ</v>
      </c>
      <c r="B83" s="73"/>
      <c r="C83" s="73" t="s">
        <v>90</v>
      </c>
      <c r="D83" s="73" t="s">
        <v>31</v>
      </c>
      <c r="E83" s="73" t="s">
        <v>91</v>
      </c>
      <c r="F83" s="73" t="s">
        <v>92</v>
      </c>
      <c r="G83" s="73" t="s">
        <v>91</v>
      </c>
      <c r="H83" s="73" t="s">
        <v>93</v>
      </c>
      <c r="I83" s="73" t="s">
        <v>92</v>
      </c>
      <c r="J83" s="74" t="s">
        <v>166</v>
      </c>
      <c r="K83" s="75"/>
      <c r="L83" s="76">
        <f>L84+L88</f>
        <v>1194.3</v>
      </c>
      <c r="M83" s="76">
        <f t="shared" ref="M83:Q83" si="33">M84+M88</f>
        <v>1194.3</v>
      </c>
      <c r="N83" s="76">
        <f t="shared" si="33"/>
        <v>1194.3</v>
      </c>
      <c r="O83" s="76">
        <f t="shared" si="33"/>
        <v>1999.8</v>
      </c>
      <c r="P83" s="76">
        <f t="shared" si="33"/>
        <v>615</v>
      </c>
      <c r="Q83" s="76">
        <f t="shared" si="33"/>
        <v>2034.7</v>
      </c>
    </row>
    <row r="84" spans="1:17" s="54" customFormat="1" ht="165" customHeight="1">
      <c r="A84" s="65" t="str">
        <f>IF(D17="00",J17,IF(E17="00",J17,IF(F17="000",IF(G17="00",J17,J17),A16)))</f>
        <v>НАЛОГОВЫЕ И НЕНАЛОГОВЫЕ ДОХОДЫ</v>
      </c>
      <c r="B84" s="51"/>
      <c r="C84" s="51" t="s">
        <v>90</v>
      </c>
      <c r="D84" s="51" t="s">
        <v>31</v>
      </c>
      <c r="E84" s="51" t="s">
        <v>97</v>
      </c>
      <c r="F84" s="51" t="s">
        <v>92</v>
      </c>
      <c r="G84" s="51" t="s">
        <v>91</v>
      </c>
      <c r="H84" s="51" t="s">
        <v>93</v>
      </c>
      <c r="I84" s="51" t="s">
        <v>92</v>
      </c>
      <c r="J84" s="52" t="s">
        <v>167</v>
      </c>
      <c r="K84" s="50"/>
      <c r="L84" s="53">
        <f>L85</f>
        <v>1194.3</v>
      </c>
      <c r="M84" s="53">
        <f t="shared" ref="M84:Q84" si="34">M85</f>
        <v>1194.3</v>
      </c>
      <c r="N84" s="53">
        <f t="shared" si="34"/>
        <v>1194.3</v>
      </c>
      <c r="O84" s="53">
        <f t="shared" si="34"/>
        <v>1999.8</v>
      </c>
      <c r="P84" s="53">
        <f t="shared" si="34"/>
        <v>615</v>
      </c>
      <c r="Q84" s="53">
        <f t="shared" si="34"/>
        <v>2034.7</v>
      </c>
    </row>
    <row r="85" spans="1:17" s="54" customFormat="1" ht="168.75" customHeight="1">
      <c r="A85" s="65" t="str">
        <f>IF(D17="00",J17,IF(E17="00",J17,IF(F17="000",IF(G17="00",J17,J17),A16)))</f>
        <v>НАЛОГОВЫЕ И НЕНАЛОГОВЫЕ ДОХОДЫ</v>
      </c>
      <c r="B85" s="51"/>
      <c r="C85" s="51" t="s">
        <v>90</v>
      </c>
      <c r="D85" s="51" t="s">
        <v>31</v>
      </c>
      <c r="E85" s="51" t="s">
        <v>97</v>
      </c>
      <c r="F85" s="51" t="s">
        <v>168</v>
      </c>
      <c r="G85" s="51" t="s">
        <v>27</v>
      </c>
      <c r="H85" s="51" t="s">
        <v>93</v>
      </c>
      <c r="I85" s="51" t="s">
        <v>169</v>
      </c>
      <c r="J85" s="52" t="s">
        <v>170</v>
      </c>
      <c r="K85" s="50"/>
      <c r="L85" s="53">
        <f>L86+L87</f>
        <v>1194.3</v>
      </c>
      <c r="M85" s="53">
        <f t="shared" ref="M85:Q85" si="35">M86+M87</f>
        <v>1194.3</v>
      </c>
      <c r="N85" s="53">
        <f t="shared" si="35"/>
        <v>1194.3</v>
      </c>
      <c r="O85" s="53">
        <f t="shared" si="35"/>
        <v>1999.8</v>
      </c>
      <c r="P85" s="53">
        <f t="shared" si="35"/>
        <v>615</v>
      </c>
      <c r="Q85" s="53">
        <f t="shared" si="35"/>
        <v>2034.7</v>
      </c>
    </row>
    <row r="86" spans="1:17" s="54" customFormat="1" ht="161.25" customHeight="1">
      <c r="A86" s="65" t="str">
        <f>A85</f>
        <v>НАЛОГОВЫЕ И НЕНАЛОГОВЫЕ ДОХОДЫ</v>
      </c>
      <c r="B86" s="51" t="s">
        <v>148</v>
      </c>
      <c r="C86" s="51" t="s">
        <v>90</v>
      </c>
      <c r="D86" s="51" t="s">
        <v>31</v>
      </c>
      <c r="E86" s="51" t="s">
        <v>97</v>
      </c>
      <c r="F86" s="51" t="s">
        <v>171</v>
      </c>
      <c r="G86" s="51" t="s">
        <v>27</v>
      </c>
      <c r="H86" s="51" t="s">
        <v>93</v>
      </c>
      <c r="I86" s="51" t="s">
        <v>169</v>
      </c>
      <c r="J86" s="52" t="s">
        <v>172</v>
      </c>
      <c r="K86" s="50" t="s">
        <v>151</v>
      </c>
      <c r="L86" s="53">
        <v>1194.3</v>
      </c>
      <c r="M86" s="53">
        <v>1194.3</v>
      </c>
      <c r="N86" s="53">
        <v>1194.3</v>
      </c>
      <c r="O86" s="53">
        <v>1993</v>
      </c>
      <c r="P86" s="53">
        <v>615</v>
      </c>
      <c r="Q86" s="53">
        <v>2034.7</v>
      </c>
    </row>
    <row r="87" spans="1:17" s="54" customFormat="1" ht="158.25" customHeight="1">
      <c r="A87" s="65" t="str">
        <f>IF(D17="00",J17,IF(E17="00",J17,IF(F17="000",IF(G17="00",J17,J17),A16)))</f>
        <v>НАЛОГОВЫЕ И НЕНАЛОГОВЫЕ ДОХОДЫ</v>
      </c>
      <c r="B87" s="51" t="s">
        <v>148</v>
      </c>
      <c r="C87" s="51" t="s">
        <v>90</v>
      </c>
      <c r="D87" s="51" t="s">
        <v>31</v>
      </c>
      <c r="E87" s="51" t="s">
        <v>97</v>
      </c>
      <c r="F87" s="51" t="s">
        <v>171</v>
      </c>
      <c r="G87" s="51" t="s">
        <v>27</v>
      </c>
      <c r="H87" s="51" t="s">
        <v>93</v>
      </c>
      <c r="I87" s="51" t="s">
        <v>237</v>
      </c>
      <c r="J87" s="56" t="s">
        <v>238</v>
      </c>
      <c r="K87" s="50" t="s">
        <v>151</v>
      </c>
      <c r="L87" s="53">
        <v>0</v>
      </c>
      <c r="M87" s="53">
        <v>0</v>
      </c>
      <c r="N87" s="53">
        <v>0</v>
      </c>
      <c r="O87" s="53">
        <v>6.8</v>
      </c>
      <c r="P87" s="53">
        <v>0</v>
      </c>
      <c r="Q87" s="53">
        <v>0</v>
      </c>
    </row>
    <row r="88" spans="1:17" s="54" customFormat="1" ht="137.25" customHeight="1">
      <c r="A88" s="65" t="s">
        <v>94</v>
      </c>
      <c r="B88" s="51"/>
      <c r="C88" s="51" t="s">
        <v>90</v>
      </c>
      <c r="D88" s="51" t="s">
        <v>31</v>
      </c>
      <c r="E88" s="51" t="s">
        <v>133</v>
      </c>
      <c r="F88" s="51" t="s">
        <v>105</v>
      </c>
      <c r="G88" s="51" t="s">
        <v>91</v>
      </c>
      <c r="H88" s="51" t="s">
        <v>93</v>
      </c>
      <c r="I88" s="51" t="s">
        <v>315</v>
      </c>
      <c r="J88" s="55" t="s">
        <v>316</v>
      </c>
      <c r="K88" s="50"/>
      <c r="L88" s="53">
        <f>L89</f>
        <v>0</v>
      </c>
      <c r="M88" s="53">
        <f t="shared" ref="M88:Q88" si="36">M89</f>
        <v>0</v>
      </c>
      <c r="N88" s="53">
        <f t="shared" si="36"/>
        <v>0</v>
      </c>
      <c r="O88" s="53">
        <f t="shared" si="36"/>
        <v>0</v>
      </c>
      <c r="P88" s="53">
        <f t="shared" si="36"/>
        <v>0</v>
      </c>
      <c r="Q88" s="53">
        <f t="shared" si="36"/>
        <v>0</v>
      </c>
    </row>
    <row r="89" spans="1:17" s="54" customFormat="1" ht="160.5" customHeight="1">
      <c r="A89" s="65" t="s">
        <v>94</v>
      </c>
      <c r="B89" s="51" t="s">
        <v>176</v>
      </c>
      <c r="C89" s="51" t="s">
        <v>90</v>
      </c>
      <c r="D89" s="51" t="s">
        <v>31</v>
      </c>
      <c r="E89" s="51" t="s">
        <v>133</v>
      </c>
      <c r="F89" s="51" t="s">
        <v>139</v>
      </c>
      <c r="G89" s="51" t="s">
        <v>27</v>
      </c>
      <c r="H89" s="51" t="s">
        <v>93</v>
      </c>
      <c r="I89" s="51" t="s">
        <v>315</v>
      </c>
      <c r="J89" s="56" t="s">
        <v>317</v>
      </c>
      <c r="K89" s="50" t="s">
        <v>177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</row>
    <row r="90" spans="1:17" s="54" customFormat="1" ht="59.25" customHeight="1">
      <c r="A90" s="72" t="str">
        <f>IF(D17="00",J17,IF(E17="00",J17,IF(F17="000",IF(G17="00",J17,J17),A16)))</f>
        <v>НАЛОГОВЫЕ И НЕНАЛОГОВЫЕ ДОХОДЫ</v>
      </c>
      <c r="B90" s="73"/>
      <c r="C90" s="73" t="s">
        <v>90</v>
      </c>
      <c r="D90" s="73" t="s">
        <v>173</v>
      </c>
      <c r="E90" s="73" t="s">
        <v>91</v>
      </c>
      <c r="F90" s="73" t="s">
        <v>92</v>
      </c>
      <c r="G90" s="73" t="s">
        <v>91</v>
      </c>
      <c r="H90" s="73" t="s">
        <v>93</v>
      </c>
      <c r="I90" s="73" t="s">
        <v>92</v>
      </c>
      <c r="J90" s="74" t="s">
        <v>174</v>
      </c>
      <c r="K90" s="75"/>
      <c r="L90" s="71">
        <f>L92+L94+L97+L99+L101+L103+L105+L108+L109+L113+L114+L110</f>
        <v>36</v>
      </c>
      <c r="M90" s="71">
        <f t="shared" ref="M90:Q90" si="37">M92+M94+M97+M99+M101+M103+M105+M108+M109+M113+M114+M110</f>
        <v>36</v>
      </c>
      <c r="N90" s="71">
        <f t="shared" si="37"/>
        <v>36</v>
      </c>
      <c r="O90" s="71">
        <f t="shared" si="37"/>
        <v>192.89999999999998</v>
      </c>
      <c r="P90" s="71">
        <f t="shared" si="37"/>
        <v>98.5</v>
      </c>
      <c r="Q90" s="71">
        <f t="shared" si="37"/>
        <v>98.5</v>
      </c>
    </row>
    <row r="91" spans="1:17" s="54" customFormat="1" ht="114" customHeight="1">
      <c r="A91" s="65" t="str">
        <f>A92</f>
        <v>НАЛОГОВЫЕ И НЕНАЛОГОВЫЕ ДОХОДЫ</v>
      </c>
      <c r="B91" s="51"/>
      <c r="C91" s="51" t="s">
        <v>90</v>
      </c>
      <c r="D91" s="51" t="s">
        <v>173</v>
      </c>
      <c r="E91" s="51" t="s">
        <v>95</v>
      </c>
      <c r="F91" s="51" t="s">
        <v>225</v>
      </c>
      <c r="G91" s="51" t="s">
        <v>95</v>
      </c>
      <c r="H91" s="51" t="s">
        <v>93</v>
      </c>
      <c r="I91" s="51" t="s">
        <v>175</v>
      </c>
      <c r="J91" s="55" t="s">
        <v>268</v>
      </c>
      <c r="K91" s="50"/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</row>
    <row r="92" spans="1:17" s="54" customFormat="1" ht="150" customHeight="1">
      <c r="A92" s="65" t="str">
        <f>A96</f>
        <v>НАЛОГОВЫЕ И НЕНАЛОГОВЫЕ ДОХОДЫ</v>
      </c>
      <c r="B92" s="51" t="s">
        <v>148</v>
      </c>
      <c r="C92" s="51" t="s">
        <v>90</v>
      </c>
      <c r="D92" s="51" t="s">
        <v>173</v>
      </c>
      <c r="E92" s="51" t="s">
        <v>95</v>
      </c>
      <c r="F92" s="51" t="s">
        <v>267</v>
      </c>
      <c r="G92" s="51" t="s">
        <v>95</v>
      </c>
      <c r="H92" s="51" t="s">
        <v>93</v>
      </c>
      <c r="I92" s="51" t="s">
        <v>175</v>
      </c>
      <c r="J92" s="55" t="s">
        <v>286</v>
      </c>
      <c r="K92" s="50" t="s">
        <v>151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</row>
    <row r="93" spans="1:17" s="54" customFormat="1" ht="147" customHeight="1">
      <c r="A93" s="65" t="s">
        <v>94</v>
      </c>
      <c r="B93" s="51"/>
      <c r="C93" s="51" t="s">
        <v>90</v>
      </c>
      <c r="D93" s="51" t="s">
        <v>173</v>
      </c>
      <c r="E93" s="51" t="s">
        <v>95</v>
      </c>
      <c r="F93" s="51" t="s">
        <v>188</v>
      </c>
      <c r="G93" s="51" t="s">
        <v>95</v>
      </c>
      <c r="H93" s="51" t="s">
        <v>93</v>
      </c>
      <c r="I93" s="51" t="s">
        <v>175</v>
      </c>
      <c r="J93" s="55" t="s">
        <v>341</v>
      </c>
      <c r="K93" s="50"/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</row>
    <row r="94" spans="1:17" s="54" customFormat="1" ht="223.5" customHeight="1">
      <c r="A94" s="65" t="str">
        <f>A98</f>
        <v>НАЛОГОВЫЕ И НЕНАЛОГОВЫЕ ДОХОДЫ</v>
      </c>
      <c r="B94" s="51" t="s">
        <v>292</v>
      </c>
      <c r="C94" s="51" t="s">
        <v>90</v>
      </c>
      <c r="D94" s="51" t="s">
        <v>173</v>
      </c>
      <c r="E94" s="51" t="s">
        <v>95</v>
      </c>
      <c r="F94" s="51" t="s">
        <v>293</v>
      </c>
      <c r="G94" s="51" t="s">
        <v>95</v>
      </c>
      <c r="H94" s="51" t="s">
        <v>93</v>
      </c>
      <c r="I94" s="51" t="s">
        <v>175</v>
      </c>
      <c r="J94" s="55" t="s">
        <v>295</v>
      </c>
      <c r="K94" s="50" t="s">
        <v>294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</row>
    <row r="95" spans="1:17" s="54" customFormat="1" ht="367.5" customHeight="1">
      <c r="A95" s="65" t="s">
        <v>94</v>
      </c>
      <c r="B95" s="51" t="s">
        <v>292</v>
      </c>
      <c r="C95" s="51" t="s">
        <v>90</v>
      </c>
      <c r="D95" s="51" t="s">
        <v>173</v>
      </c>
      <c r="E95" s="51" t="s">
        <v>95</v>
      </c>
      <c r="F95" s="51" t="s">
        <v>318</v>
      </c>
      <c r="G95" s="51" t="s">
        <v>95</v>
      </c>
      <c r="H95" s="51" t="s">
        <v>93</v>
      </c>
      <c r="I95" s="51" t="s">
        <v>175</v>
      </c>
      <c r="J95" s="88" t="s">
        <v>319</v>
      </c>
      <c r="K95" s="50" t="s">
        <v>294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</row>
    <row r="96" spans="1:17" s="54" customFormat="1" ht="86.25" customHeight="1">
      <c r="A96" s="65" t="str">
        <f>IF(D17="00",J17,IF(E17="00",J17,IF(F17="000",IF(G17="00",J17,J17),A16)))</f>
        <v>НАЛОГОВЫЕ И НЕНАЛОГОВЫЕ ДОХОДЫ</v>
      </c>
      <c r="B96" s="51"/>
      <c r="C96" s="51" t="s">
        <v>90</v>
      </c>
      <c r="D96" s="51" t="s">
        <v>173</v>
      </c>
      <c r="E96" s="51" t="s">
        <v>97</v>
      </c>
      <c r="F96" s="51" t="s">
        <v>92</v>
      </c>
      <c r="G96" s="51" t="s">
        <v>97</v>
      </c>
      <c r="H96" s="51" t="s">
        <v>93</v>
      </c>
      <c r="I96" s="51" t="s">
        <v>175</v>
      </c>
      <c r="J96" s="55" t="s">
        <v>265</v>
      </c>
      <c r="K96" s="50"/>
      <c r="L96" s="53">
        <f t="shared" ref="L96:Q96" si="38">L97</f>
        <v>27</v>
      </c>
      <c r="M96" s="53">
        <f t="shared" si="38"/>
        <v>27</v>
      </c>
      <c r="N96" s="53">
        <f t="shared" si="38"/>
        <v>27</v>
      </c>
      <c r="O96" s="53">
        <f t="shared" si="38"/>
        <v>156.69999999999999</v>
      </c>
      <c r="P96" s="53">
        <f t="shared" si="38"/>
        <v>98.5</v>
      </c>
      <c r="Q96" s="53">
        <f t="shared" si="38"/>
        <v>98.5</v>
      </c>
    </row>
    <row r="97" spans="1:17" s="54" customFormat="1" ht="105" customHeight="1">
      <c r="A97" s="65" t="str">
        <f>A96</f>
        <v>НАЛОГОВЫЕ И НЕНАЛОГОВЫЕ ДОХОДЫ</v>
      </c>
      <c r="B97" s="51" t="s">
        <v>148</v>
      </c>
      <c r="C97" s="51" t="s">
        <v>90</v>
      </c>
      <c r="D97" s="51" t="s">
        <v>173</v>
      </c>
      <c r="E97" s="51" t="s">
        <v>97</v>
      </c>
      <c r="F97" s="51" t="s">
        <v>103</v>
      </c>
      <c r="G97" s="51" t="s">
        <v>97</v>
      </c>
      <c r="H97" s="51" t="s">
        <v>93</v>
      </c>
      <c r="I97" s="51" t="s">
        <v>175</v>
      </c>
      <c r="J97" s="86" t="s">
        <v>266</v>
      </c>
      <c r="K97" s="50" t="s">
        <v>151</v>
      </c>
      <c r="L97" s="53">
        <v>27</v>
      </c>
      <c r="M97" s="53">
        <v>27</v>
      </c>
      <c r="N97" s="53">
        <v>27</v>
      </c>
      <c r="O97" s="53">
        <v>156.69999999999999</v>
      </c>
      <c r="P97" s="53">
        <v>98.5</v>
      </c>
      <c r="Q97" s="38">
        <v>98.5</v>
      </c>
    </row>
    <row r="98" spans="1:17" s="54" customFormat="1" ht="116.25" customHeight="1">
      <c r="A98" s="65" t="str">
        <f>A97</f>
        <v>НАЛОГОВЫЕ И НЕНАЛОГОВЫЕ ДОХОДЫ</v>
      </c>
      <c r="B98" s="51"/>
      <c r="C98" s="51" t="s">
        <v>90</v>
      </c>
      <c r="D98" s="51" t="s">
        <v>173</v>
      </c>
      <c r="E98" s="51" t="s">
        <v>154</v>
      </c>
      <c r="F98" s="51" t="s">
        <v>101</v>
      </c>
      <c r="G98" s="51" t="s">
        <v>91</v>
      </c>
      <c r="H98" s="51" t="s">
        <v>93</v>
      </c>
      <c r="I98" s="51" t="s">
        <v>175</v>
      </c>
      <c r="J98" s="87" t="s">
        <v>239</v>
      </c>
      <c r="K98" s="50"/>
      <c r="L98" s="38">
        <f>L99</f>
        <v>0</v>
      </c>
      <c r="M98" s="38">
        <f>M99</f>
        <v>0</v>
      </c>
      <c r="N98" s="38">
        <f>N99</f>
        <v>0</v>
      </c>
      <c r="O98" s="38">
        <v>0</v>
      </c>
      <c r="P98" s="38">
        <v>0</v>
      </c>
      <c r="Q98" s="38">
        <v>0</v>
      </c>
    </row>
    <row r="99" spans="1:17" s="54" customFormat="1" ht="108.75" customHeight="1">
      <c r="A99" s="65" t="str">
        <f>A98</f>
        <v>НАЛОГОВЫЕ И НЕНАЛОГОВЫЕ ДОХОДЫ</v>
      </c>
      <c r="B99" s="51" t="s">
        <v>148</v>
      </c>
      <c r="C99" s="51" t="s">
        <v>90</v>
      </c>
      <c r="D99" s="51" t="s">
        <v>173</v>
      </c>
      <c r="E99" s="51" t="s">
        <v>154</v>
      </c>
      <c r="F99" s="51" t="s">
        <v>101</v>
      </c>
      <c r="G99" s="51" t="s">
        <v>27</v>
      </c>
      <c r="H99" s="51" t="s">
        <v>93</v>
      </c>
      <c r="I99" s="51" t="s">
        <v>175</v>
      </c>
      <c r="J99" s="86" t="s">
        <v>240</v>
      </c>
      <c r="K99" s="50" t="s">
        <v>151</v>
      </c>
      <c r="L99" s="53">
        <v>0</v>
      </c>
      <c r="M99" s="53">
        <v>0</v>
      </c>
      <c r="N99" s="53">
        <v>0</v>
      </c>
      <c r="O99" s="53">
        <v>36.200000000000003</v>
      </c>
      <c r="P99" s="53">
        <v>0</v>
      </c>
      <c r="Q99" s="53">
        <v>0</v>
      </c>
    </row>
    <row r="100" spans="1:17" s="54" customFormat="1" ht="184.5" customHeight="1">
      <c r="A100" s="65" t="str">
        <f>A98</f>
        <v>НАЛОГОВЫЕ И НЕНАЛОГОВЫЕ ДОХОДЫ</v>
      </c>
      <c r="B100" s="51"/>
      <c r="C100" s="51" t="s">
        <v>90</v>
      </c>
      <c r="D100" s="51" t="s">
        <v>173</v>
      </c>
      <c r="E100" s="51" t="s">
        <v>154</v>
      </c>
      <c r="F100" s="51" t="s">
        <v>241</v>
      </c>
      <c r="G100" s="51" t="s">
        <v>91</v>
      </c>
      <c r="H100" s="51" t="s">
        <v>93</v>
      </c>
      <c r="I100" s="51" t="s">
        <v>175</v>
      </c>
      <c r="J100" s="58" t="s">
        <v>242</v>
      </c>
      <c r="K100" s="59"/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</row>
    <row r="101" spans="1:17" s="54" customFormat="1" ht="144" customHeight="1">
      <c r="A101" s="65" t="str">
        <f>A99</f>
        <v>НАЛОГОВЫЕ И НЕНАЛОГОВЫЕ ДОХОДЫ</v>
      </c>
      <c r="B101" s="51" t="s">
        <v>148</v>
      </c>
      <c r="C101" s="51" t="s">
        <v>90</v>
      </c>
      <c r="D101" s="51" t="s">
        <v>173</v>
      </c>
      <c r="E101" s="51" t="s">
        <v>154</v>
      </c>
      <c r="F101" s="51" t="s">
        <v>241</v>
      </c>
      <c r="G101" s="51" t="s">
        <v>27</v>
      </c>
      <c r="H101" s="51" t="s">
        <v>93</v>
      </c>
      <c r="I101" s="51" t="s">
        <v>175</v>
      </c>
      <c r="J101" s="86" t="s">
        <v>243</v>
      </c>
      <c r="K101" s="50" t="s">
        <v>151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</row>
    <row r="102" spans="1:17" s="54" customFormat="1" ht="72.75" customHeight="1">
      <c r="A102" s="65" t="str">
        <f>A98</f>
        <v>НАЛОГОВЫЕ И НЕНАЛОГОВЫЕ ДОХОДЫ</v>
      </c>
      <c r="B102" s="51"/>
      <c r="C102" s="51" t="s">
        <v>90</v>
      </c>
      <c r="D102" s="51" t="s">
        <v>173</v>
      </c>
      <c r="E102" s="51" t="s">
        <v>27</v>
      </c>
      <c r="F102" s="51" t="s">
        <v>92</v>
      </c>
      <c r="G102" s="51" t="s">
        <v>91</v>
      </c>
      <c r="H102" s="51" t="s">
        <v>93</v>
      </c>
      <c r="I102" s="51" t="s">
        <v>175</v>
      </c>
      <c r="J102" s="86" t="s">
        <v>244</v>
      </c>
      <c r="K102" s="59"/>
      <c r="L102" s="53">
        <f>L103</f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</row>
    <row r="103" spans="1:17" s="54" customFormat="1" ht="112.5" customHeight="1">
      <c r="A103" s="65" t="str">
        <f>A99</f>
        <v>НАЛОГОВЫЕ И НЕНАЛОГОВЫЕ ДОХОДЫ</v>
      </c>
      <c r="B103" s="51" t="s">
        <v>148</v>
      </c>
      <c r="C103" s="51" t="s">
        <v>90</v>
      </c>
      <c r="D103" s="51" t="s">
        <v>173</v>
      </c>
      <c r="E103" s="51" t="s">
        <v>27</v>
      </c>
      <c r="F103" s="51" t="s">
        <v>278</v>
      </c>
      <c r="G103" s="51" t="s">
        <v>27</v>
      </c>
      <c r="H103" s="51" t="s">
        <v>93</v>
      </c>
      <c r="I103" s="51" t="s">
        <v>175</v>
      </c>
      <c r="J103" s="89" t="s">
        <v>277</v>
      </c>
      <c r="K103" s="50" t="s">
        <v>151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</v>
      </c>
    </row>
    <row r="104" spans="1:17" s="54" customFormat="1" ht="57.75" customHeight="1">
      <c r="A104" s="65" t="str">
        <f>A103</f>
        <v>НАЛОГОВЫЕ И НЕНАЛОГОВЫЕ ДОХОДЫ</v>
      </c>
      <c r="B104" s="51"/>
      <c r="C104" s="51" t="s">
        <v>90</v>
      </c>
      <c r="D104" s="51" t="s">
        <v>173</v>
      </c>
      <c r="E104" s="51" t="s">
        <v>27</v>
      </c>
      <c r="F104" s="51" t="s">
        <v>272</v>
      </c>
      <c r="G104" s="51" t="s">
        <v>91</v>
      </c>
      <c r="H104" s="51" t="s">
        <v>93</v>
      </c>
      <c r="I104" s="51" t="s">
        <v>175</v>
      </c>
      <c r="J104" s="87" t="s">
        <v>271</v>
      </c>
      <c r="K104" s="50"/>
      <c r="L104" s="53">
        <f>L105+L106</f>
        <v>0</v>
      </c>
      <c r="M104" s="53">
        <f t="shared" ref="M104:Q104" si="39">M105+M106</f>
        <v>0</v>
      </c>
      <c r="N104" s="53">
        <f t="shared" si="39"/>
        <v>0</v>
      </c>
      <c r="O104" s="53">
        <f t="shared" si="39"/>
        <v>0</v>
      </c>
      <c r="P104" s="53">
        <f t="shared" si="39"/>
        <v>0</v>
      </c>
      <c r="Q104" s="53">
        <f t="shared" si="39"/>
        <v>0</v>
      </c>
    </row>
    <row r="105" spans="1:17" s="54" customFormat="1" ht="297.75" customHeight="1">
      <c r="A105" s="65" t="str">
        <f t="shared" ref="A105:A109" si="40">A104</f>
        <v>НАЛОГОВЫЕ И НЕНАЛОГОВЫЕ ДОХОДЫ</v>
      </c>
      <c r="B105" s="51" t="s">
        <v>148</v>
      </c>
      <c r="C105" s="51" t="s">
        <v>90</v>
      </c>
      <c r="D105" s="51" t="s">
        <v>173</v>
      </c>
      <c r="E105" s="51" t="s">
        <v>27</v>
      </c>
      <c r="F105" s="51" t="s">
        <v>270</v>
      </c>
      <c r="G105" s="51" t="s">
        <v>27</v>
      </c>
      <c r="H105" s="51" t="s">
        <v>93</v>
      </c>
      <c r="I105" s="51" t="s">
        <v>175</v>
      </c>
      <c r="J105" s="58" t="s">
        <v>269</v>
      </c>
      <c r="K105" s="50" t="s">
        <v>151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</row>
    <row r="106" spans="1:17" s="54" customFormat="1" ht="222.75" customHeight="1">
      <c r="A106" s="65" t="s">
        <v>94</v>
      </c>
      <c r="B106" s="51" t="s">
        <v>148</v>
      </c>
      <c r="C106" s="51" t="s">
        <v>90</v>
      </c>
      <c r="D106" s="51" t="s">
        <v>173</v>
      </c>
      <c r="E106" s="51" t="s">
        <v>27</v>
      </c>
      <c r="F106" s="51" t="s">
        <v>332</v>
      </c>
      <c r="G106" s="51" t="s">
        <v>27</v>
      </c>
      <c r="H106" s="51" t="s">
        <v>93</v>
      </c>
      <c r="I106" s="51" t="s">
        <v>175</v>
      </c>
      <c r="J106" s="55" t="s">
        <v>333</v>
      </c>
      <c r="K106" s="50" t="s">
        <v>151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</row>
    <row r="107" spans="1:17" s="54" customFormat="1" ht="99.75" customHeight="1">
      <c r="A107" s="65" t="str">
        <f>A105</f>
        <v>НАЛОГОВЫЕ И НЕНАЛОГОВЫЕ ДОХОДЫ</v>
      </c>
      <c r="B107" s="51"/>
      <c r="C107" s="51" t="s">
        <v>90</v>
      </c>
      <c r="D107" s="51" t="s">
        <v>173</v>
      </c>
      <c r="E107" s="51" t="s">
        <v>27</v>
      </c>
      <c r="F107" s="51" t="s">
        <v>246</v>
      </c>
      <c r="G107" s="51" t="s">
        <v>91</v>
      </c>
      <c r="H107" s="51" t="s">
        <v>93</v>
      </c>
      <c r="I107" s="51" t="s">
        <v>175</v>
      </c>
      <c r="J107" s="55" t="s">
        <v>245</v>
      </c>
      <c r="K107" s="59"/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</row>
    <row r="108" spans="1:17" s="54" customFormat="1" ht="213.75" customHeight="1">
      <c r="A108" s="65" t="str">
        <f t="shared" si="40"/>
        <v>НАЛОГОВЫЕ И НЕНАЛОГОВЫЕ ДОХОДЫ</v>
      </c>
      <c r="B108" s="51" t="s">
        <v>148</v>
      </c>
      <c r="C108" s="51" t="s">
        <v>90</v>
      </c>
      <c r="D108" s="51" t="s">
        <v>173</v>
      </c>
      <c r="E108" s="51" t="s">
        <v>27</v>
      </c>
      <c r="F108" s="51" t="s">
        <v>247</v>
      </c>
      <c r="G108" s="51" t="s">
        <v>27</v>
      </c>
      <c r="H108" s="51" t="s">
        <v>93</v>
      </c>
      <c r="I108" s="51" t="s">
        <v>175</v>
      </c>
      <c r="J108" s="55" t="s">
        <v>248</v>
      </c>
      <c r="K108" s="50" t="s">
        <v>151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</row>
    <row r="109" spans="1:17" s="54" customFormat="1" ht="141" customHeight="1">
      <c r="A109" s="65" t="str">
        <f t="shared" si="40"/>
        <v>НАЛОГОВЫЕ И НЕНАЛОГОВЫЕ ДОХОДЫ</v>
      </c>
      <c r="B109" s="51" t="s">
        <v>148</v>
      </c>
      <c r="C109" s="51" t="s">
        <v>90</v>
      </c>
      <c r="D109" s="51" t="s">
        <v>173</v>
      </c>
      <c r="E109" s="51" t="s">
        <v>27</v>
      </c>
      <c r="F109" s="51" t="s">
        <v>249</v>
      </c>
      <c r="G109" s="51" t="s">
        <v>27</v>
      </c>
      <c r="H109" s="51" t="s">
        <v>93</v>
      </c>
      <c r="I109" s="51" t="s">
        <v>175</v>
      </c>
      <c r="J109" s="55" t="s">
        <v>250</v>
      </c>
      <c r="K109" s="50" t="s">
        <v>151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</row>
    <row r="110" spans="1:17" s="54" customFormat="1" ht="96.75" customHeight="1">
      <c r="A110" s="65" t="s">
        <v>94</v>
      </c>
      <c r="B110" s="51"/>
      <c r="C110" s="51" t="s">
        <v>90</v>
      </c>
      <c r="D110" s="51" t="s">
        <v>173</v>
      </c>
      <c r="E110" s="51" t="s">
        <v>27</v>
      </c>
      <c r="F110" s="51" t="s">
        <v>114</v>
      </c>
      <c r="G110" s="51" t="s">
        <v>91</v>
      </c>
      <c r="H110" s="51" t="s">
        <v>93</v>
      </c>
      <c r="I110" s="51" t="s">
        <v>175</v>
      </c>
      <c r="J110" s="55" t="s">
        <v>334</v>
      </c>
      <c r="K110" s="50"/>
      <c r="L110" s="53">
        <f>L111</f>
        <v>0</v>
      </c>
      <c r="M110" s="53">
        <f t="shared" ref="M110:Q110" si="41">M111</f>
        <v>0</v>
      </c>
      <c r="N110" s="53">
        <f t="shared" si="41"/>
        <v>0</v>
      </c>
      <c r="O110" s="53">
        <f t="shared" si="41"/>
        <v>0</v>
      </c>
      <c r="P110" s="53">
        <f t="shared" si="41"/>
        <v>0</v>
      </c>
      <c r="Q110" s="53">
        <f t="shared" si="41"/>
        <v>0</v>
      </c>
    </row>
    <row r="111" spans="1:17" s="54" customFormat="1" ht="139.5" customHeight="1">
      <c r="A111" s="65" t="s">
        <v>94</v>
      </c>
      <c r="B111" s="51" t="s">
        <v>148</v>
      </c>
      <c r="C111" s="51" t="s">
        <v>90</v>
      </c>
      <c r="D111" s="51" t="s">
        <v>173</v>
      </c>
      <c r="E111" s="51" t="s">
        <v>27</v>
      </c>
      <c r="F111" s="51" t="s">
        <v>114</v>
      </c>
      <c r="G111" s="51" t="s">
        <v>27</v>
      </c>
      <c r="H111" s="51" t="s">
        <v>93</v>
      </c>
      <c r="I111" s="51" t="s">
        <v>175</v>
      </c>
      <c r="J111" s="86" t="s">
        <v>335</v>
      </c>
      <c r="K111" s="50" t="s">
        <v>151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</row>
    <row r="112" spans="1:17" s="54" customFormat="1" ht="134.25" customHeight="1">
      <c r="A112" s="65" t="str">
        <f>A109</f>
        <v>НАЛОГОВЫЕ И НЕНАЛОГОВЫЕ ДОХОДЫ</v>
      </c>
      <c r="B112" s="51"/>
      <c r="C112" s="51" t="s">
        <v>90</v>
      </c>
      <c r="D112" s="51" t="s">
        <v>173</v>
      </c>
      <c r="E112" s="51" t="s">
        <v>27</v>
      </c>
      <c r="F112" s="51" t="s">
        <v>145</v>
      </c>
      <c r="G112" s="51" t="s">
        <v>91</v>
      </c>
      <c r="H112" s="51" t="s">
        <v>93</v>
      </c>
      <c r="I112" s="51" t="s">
        <v>175</v>
      </c>
      <c r="J112" s="56" t="s">
        <v>274</v>
      </c>
      <c r="K112" s="50"/>
      <c r="L112" s="53">
        <f>L113</f>
        <v>9</v>
      </c>
      <c r="M112" s="53">
        <f>M113</f>
        <v>9</v>
      </c>
      <c r="N112" s="53">
        <f>N113</f>
        <v>9</v>
      </c>
      <c r="O112" s="53">
        <v>0</v>
      </c>
      <c r="P112" s="53">
        <v>0</v>
      </c>
      <c r="Q112" s="53">
        <v>0</v>
      </c>
    </row>
    <row r="113" spans="1:17" s="54" customFormat="1" ht="129.75" customHeight="1">
      <c r="A113" s="65" t="str">
        <f>A112</f>
        <v>НАЛОГОВЫЕ И НЕНАЛОГОВЫЕ ДОХОДЫ</v>
      </c>
      <c r="B113" s="51" t="s">
        <v>176</v>
      </c>
      <c r="C113" s="51" t="s">
        <v>90</v>
      </c>
      <c r="D113" s="51" t="s">
        <v>173</v>
      </c>
      <c r="E113" s="51" t="s">
        <v>27</v>
      </c>
      <c r="F113" s="51" t="s">
        <v>273</v>
      </c>
      <c r="G113" s="51" t="s">
        <v>95</v>
      </c>
      <c r="H113" s="51" t="s">
        <v>93</v>
      </c>
      <c r="I113" s="51" t="s">
        <v>175</v>
      </c>
      <c r="J113" s="90" t="s">
        <v>287</v>
      </c>
      <c r="K113" s="50" t="s">
        <v>177</v>
      </c>
      <c r="L113" s="53">
        <v>9</v>
      </c>
      <c r="M113" s="53">
        <v>9</v>
      </c>
      <c r="N113" s="53">
        <v>9</v>
      </c>
      <c r="O113" s="53">
        <v>0</v>
      </c>
      <c r="P113" s="53">
        <v>0</v>
      </c>
      <c r="Q113" s="53">
        <v>0</v>
      </c>
    </row>
    <row r="114" spans="1:17" s="54" customFormat="1" ht="96.75" hidden="1" customHeight="1">
      <c r="A114" s="65" t="str">
        <f>A113</f>
        <v>НАЛОГОВЫЕ И НЕНАЛОГОВЫЕ ДОХОДЫ</v>
      </c>
      <c r="B114" s="51" t="s">
        <v>100</v>
      </c>
      <c r="C114" s="51" t="s">
        <v>90</v>
      </c>
      <c r="D114" s="51" t="s">
        <v>173</v>
      </c>
      <c r="E114" s="51" t="s">
        <v>27</v>
      </c>
      <c r="F114" s="51" t="s">
        <v>273</v>
      </c>
      <c r="G114" s="51" t="s">
        <v>95</v>
      </c>
      <c r="H114" s="51" t="s">
        <v>93</v>
      </c>
      <c r="I114" s="51" t="s">
        <v>175</v>
      </c>
      <c r="J114" s="60" t="s">
        <v>287</v>
      </c>
      <c r="K114" s="50" t="s">
        <v>102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</row>
    <row r="115" spans="1:17" s="54" customFormat="1" ht="33.75">
      <c r="A115" s="72" t="str">
        <f>IF(D17="00",J17,IF(E17="00",J17,IF(F17="000",IF(G17="00",J17,J17),A16)))</f>
        <v>НАЛОГОВЫЕ И НЕНАЛОГОВЫЕ ДОХОДЫ</v>
      </c>
      <c r="B115" s="73"/>
      <c r="C115" s="73" t="s">
        <v>90</v>
      </c>
      <c r="D115" s="73" t="s">
        <v>178</v>
      </c>
      <c r="E115" s="73" t="s">
        <v>91</v>
      </c>
      <c r="F115" s="73" t="s">
        <v>92</v>
      </c>
      <c r="G115" s="73" t="s">
        <v>91</v>
      </c>
      <c r="H115" s="73" t="s">
        <v>93</v>
      </c>
      <c r="I115" s="73" t="s">
        <v>92</v>
      </c>
      <c r="J115" s="74" t="s">
        <v>179</v>
      </c>
      <c r="K115" s="75"/>
      <c r="L115" s="76">
        <f>L120+L124</f>
        <v>0</v>
      </c>
      <c r="M115" s="76">
        <f t="shared" ref="M115:Q115" si="42">M120+M124</f>
        <v>0</v>
      </c>
      <c r="N115" s="76">
        <f t="shared" si="42"/>
        <v>0</v>
      </c>
      <c r="O115" s="76">
        <f t="shared" si="42"/>
        <v>0</v>
      </c>
      <c r="P115" s="76">
        <f t="shared" si="42"/>
        <v>0</v>
      </c>
      <c r="Q115" s="76">
        <f t="shared" si="42"/>
        <v>0</v>
      </c>
    </row>
    <row r="116" spans="1:17" s="54" customFormat="1" ht="33.75">
      <c r="A116" s="65" t="str">
        <f>IF(D17="00",J17,IF(E17="00",J17,IF(F17="000",IF(G17="00",J17,J17),A16)))</f>
        <v>НАЛОГОВЫЕ И НЕНАЛОГОВЫЕ ДОХОДЫ</v>
      </c>
      <c r="B116" s="51"/>
      <c r="C116" s="51" t="s">
        <v>90</v>
      </c>
      <c r="D116" s="51" t="s">
        <v>178</v>
      </c>
      <c r="E116" s="51" t="s">
        <v>95</v>
      </c>
      <c r="F116" s="51" t="s">
        <v>92</v>
      </c>
      <c r="G116" s="51" t="s">
        <v>91</v>
      </c>
      <c r="H116" s="51" t="s">
        <v>93</v>
      </c>
      <c r="I116" s="51" t="s">
        <v>180</v>
      </c>
      <c r="J116" s="52" t="s">
        <v>181</v>
      </c>
      <c r="K116" s="50"/>
      <c r="L116" s="53">
        <v>0</v>
      </c>
      <c r="M116" s="53">
        <f>M117</f>
        <v>0</v>
      </c>
      <c r="N116" s="53">
        <f>N117</f>
        <v>0</v>
      </c>
      <c r="O116" s="53">
        <v>0</v>
      </c>
      <c r="P116" s="53">
        <v>0</v>
      </c>
      <c r="Q116" s="53">
        <v>0</v>
      </c>
    </row>
    <row r="117" spans="1:17" s="54" customFormat="1" ht="69" customHeight="1">
      <c r="A117" s="65" t="str">
        <f>IF(D17="00",J17,IF(E17="00",J17,IF(F17="000",IF(G17="00",J17,J17),A16)))</f>
        <v>НАЛОГОВЫЕ И НЕНАЛОГОВЫЕ ДОХОДЫ</v>
      </c>
      <c r="B117" s="51" t="s">
        <v>148</v>
      </c>
      <c r="C117" s="51" t="s">
        <v>90</v>
      </c>
      <c r="D117" s="51" t="s">
        <v>178</v>
      </c>
      <c r="E117" s="51" t="s">
        <v>95</v>
      </c>
      <c r="F117" s="51" t="s">
        <v>168</v>
      </c>
      <c r="G117" s="51" t="s">
        <v>27</v>
      </c>
      <c r="H117" s="51" t="s">
        <v>93</v>
      </c>
      <c r="I117" s="51" t="s">
        <v>180</v>
      </c>
      <c r="J117" s="52" t="s">
        <v>182</v>
      </c>
      <c r="K117" s="50" t="s">
        <v>151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</row>
    <row r="118" spans="1:17" s="54" customFormat="1" ht="105" customHeight="1">
      <c r="A118" s="65" t="str">
        <f>A117</f>
        <v>НАЛОГОВЫЕ И НЕНАЛОГОВЫЕ ДОХОДЫ</v>
      </c>
      <c r="B118" s="51"/>
      <c r="C118" s="51" t="s">
        <v>90</v>
      </c>
      <c r="D118" s="51" t="s">
        <v>178</v>
      </c>
      <c r="E118" s="51" t="s">
        <v>97</v>
      </c>
      <c r="F118" s="51" t="s">
        <v>92</v>
      </c>
      <c r="G118" s="51" t="s">
        <v>91</v>
      </c>
      <c r="H118" s="51" t="s">
        <v>93</v>
      </c>
      <c r="I118" s="51" t="s">
        <v>180</v>
      </c>
      <c r="J118" s="55" t="s">
        <v>251</v>
      </c>
      <c r="K118" s="50"/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</row>
    <row r="119" spans="1:17" s="54" customFormat="1" ht="137.25" customHeight="1">
      <c r="A119" s="65" t="str">
        <f>A118</f>
        <v>НАЛОГОВЫЕ И НЕНАЛОГОВЫЕ ДОХОДЫ</v>
      </c>
      <c r="B119" s="51" t="s">
        <v>148</v>
      </c>
      <c r="C119" s="51" t="s">
        <v>90</v>
      </c>
      <c r="D119" s="51" t="s">
        <v>178</v>
      </c>
      <c r="E119" s="51" t="s">
        <v>97</v>
      </c>
      <c r="F119" s="51" t="s">
        <v>103</v>
      </c>
      <c r="G119" s="51" t="s">
        <v>27</v>
      </c>
      <c r="H119" s="51" t="s">
        <v>93</v>
      </c>
      <c r="I119" s="51" t="s">
        <v>180</v>
      </c>
      <c r="J119" s="86" t="s">
        <v>252</v>
      </c>
      <c r="K119" s="50" t="s">
        <v>151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</row>
    <row r="120" spans="1:17" s="54" customFormat="1" ht="47.25" customHeight="1">
      <c r="A120" s="65" t="str">
        <f>IF(D17="00",J17,IF(E17="00",J17,IF(F17="000",IF(G17="00",J17,J17),A16)))</f>
        <v>НАЛОГОВЫЕ И НЕНАЛОГОВЫЕ ДОХОДЫ</v>
      </c>
      <c r="B120" s="51"/>
      <c r="C120" s="51" t="s">
        <v>90</v>
      </c>
      <c r="D120" s="51" t="s">
        <v>178</v>
      </c>
      <c r="E120" s="51" t="s">
        <v>130</v>
      </c>
      <c r="F120" s="51" t="s">
        <v>92</v>
      </c>
      <c r="G120" s="51" t="s">
        <v>91</v>
      </c>
      <c r="H120" s="51" t="s">
        <v>93</v>
      </c>
      <c r="I120" s="51" t="s">
        <v>180</v>
      </c>
      <c r="J120" s="52" t="s">
        <v>183</v>
      </c>
      <c r="K120" s="50"/>
      <c r="L120" s="53">
        <f>L121</f>
        <v>0</v>
      </c>
      <c r="M120" s="53">
        <f t="shared" ref="M120:N120" si="43">M121</f>
        <v>0</v>
      </c>
      <c r="N120" s="53">
        <f t="shared" si="43"/>
        <v>0</v>
      </c>
      <c r="O120" s="53">
        <v>0</v>
      </c>
      <c r="P120" s="53">
        <v>0</v>
      </c>
      <c r="Q120" s="53">
        <v>0</v>
      </c>
    </row>
    <row r="121" spans="1:17" s="54" customFormat="1" ht="113.25" customHeight="1">
      <c r="A121" s="65" t="str">
        <f>IF(D17="00",J17,IF(E17="00",J17,IF(F17="000",IF(G17="00",J17,J17),A16)))</f>
        <v>НАЛОГОВЫЕ И НЕНАЛОГОВЫЕ ДОХОДЫ</v>
      </c>
      <c r="B121" s="51" t="s">
        <v>148</v>
      </c>
      <c r="C121" s="51" t="s">
        <v>90</v>
      </c>
      <c r="D121" s="51" t="s">
        <v>178</v>
      </c>
      <c r="E121" s="51" t="s">
        <v>130</v>
      </c>
      <c r="F121" s="51" t="s">
        <v>168</v>
      </c>
      <c r="G121" s="51" t="s">
        <v>27</v>
      </c>
      <c r="H121" s="51" t="s">
        <v>93</v>
      </c>
      <c r="I121" s="51" t="s">
        <v>180</v>
      </c>
      <c r="J121" s="52" t="s">
        <v>184</v>
      </c>
      <c r="K121" s="50" t="s">
        <v>151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</row>
    <row r="122" spans="1:17" s="54" customFormat="1" ht="47.25" customHeight="1">
      <c r="A122" s="65" t="str">
        <f>A121</f>
        <v>НАЛОГОВЫЕ И НЕНАЛОГОВЫЕ ДОХОДЫ</v>
      </c>
      <c r="B122" s="51"/>
      <c r="C122" s="51" t="s">
        <v>90</v>
      </c>
      <c r="D122" s="51" t="s">
        <v>178</v>
      </c>
      <c r="E122" s="51" t="s">
        <v>31</v>
      </c>
      <c r="F122" s="51" t="s">
        <v>92</v>
      </c>
      <c r="G122" s="51" t="s">
        <v>91</v>
      </c>
      <c r="H122" s="51" t="s">
        <v>93</v>
      </c>
      <c r="I122" s="51" t="s">
        <v>188</v>
      </c>
      <c r="J122" s="52" t="s">
        <v>253</v>
      </c>
      <c r="K122" s="50"/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</row>
    <row r="123" spans="1:17" s="54" customFormat="1" ht="69.75" customHeight="1">
      <c r="A123" s="65" t="str">
        <f>A122</f>
        <v>НАЛОГОВЫЕ И НЕНАЛОГОВЫЕ ДОХОДЫ</v>
      </c>
      <c r="B123" s="51" t="s">
        <v>148</v>
      </c>
      <c r="C123" s="51" t="s">
        <v>90</v>
      </c>
      <c r="D123" s="51" t="s">
        <v>178</v>
      </c>
      <c r="E123" s="51" t="s">
        <v>31</v>
      </c>
      <c r="F123" s="51" t="s">
        <v>105</v>
      </c>
      <c r="G123" s="51" t="s">
        <v>27</v>
      </c>
      <c r="H123" s="51" t="s">
        <v>93</v>
      </c>
      <c r="I123" s="51" t="s">
        <v>188</v>
      </c>
      <c r="J123" s="52" t="s">
        <v>254</v>
      </c>
      <c r="K123" s="50" t="s">
        <v>151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</row>
    <row r="124" spans="1:17" s="54" customFormat="1" ht="44.25" customHeight="1">
      <c r="A124" s="65" t="s">
        <v>94</v>
      </c>
      <c r="B124" s="51"/>
      <c r="C124" s="51" t="s">
        <v>90</v>
      </c>
      <c r="D124" s="51" t="s">
        <v>178</v>
      </c>
      <c r="E124" s="51" t="s">
        <v>32</v>
      </c>
      <c r="F124" s="51" t="s">
        <v>92</v>
      </c>
      <c r="G124" s="51" t="s">
        <v>91</v>
      </c>
      <c r="H124" s="51" t="s">
        <v>93</v>
      </c>
      <c r="I124" s="51" t="s">
        <v>188</v>
      </c>
      <c r="J124" s="52" t="s">
        <v>336</v>
      </c>
      <c r="K124" s="50"/>
      <c r="L124" s="53">
        <f>L125</f>
        <v>0</v>
      </c>
      <c r="M124" s="53">
        <f t="shared" ref="M124:Q124" si="44">M125</f>
        <v>0</v>
      </c>
      <c r="N124" s="53">
        <f t="shared" si="44"/>
        <v>0</v>
      </c>
      <c r="O124" s="53">
        <f t="shared" si="44"/>
        <v>0</v>
      </c>
      <c r="P124" s="53">
        <f t="shared" si="44"/>
        <v>0</v>
      </c>
      <c r="Q124" s="53">
        <f t="shared" si="44"/>
        <v>0</v>
      </c>
    </row>
    <row r="125" spans="1:17" s="54" customFormat="1" ht="108.75" customHeight="1">
      <c r="A125" s="65" t="s">
        <v>94</v>
      </c>
      <c r="B125" s="51" t="s">
        <v>148</v>
      </c>
      <c r="C125" s="51" t="s">
        <v>90</v>
      </c>
      <c r="D125" s="51" t="s">
        <v>178</v>
      </c>
      <c r="E125" s="51" t="s">
        <v>32</v>
      </c>
      <c r="F125" s="51" t="s">
        <v>105</v>
      </c>
      <c r="G125" s="51" t="s">
        <v>27</v>
      </c>
      <c r="H125" s="51" t="s">
        <v>93</v>
      </c>
      <c r="I125" s="51" t="s">
        <v>188</v>
      </c>
      <c r="J125" s="52" t="s">
        <v>337</v>
      </c>
      <c r="K125" s="50" t="s">
        <v>151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</row>
    <row r="126" spans="1:17" s="54" customFormat="1" ht="42">
      <c r="A126" s="77" t="s">
        <v>186</v>
      </c>
      <c r="B126" s="78"/>
      <c r="C126" s="78" t="s">
        <v>185</v>
      </c>
      <c r="D126" s="78" t="s">
        <v>91</v>
      </c>
      <c r="E126" s="78" t="s">
        <v>91</v>
      </c>
      <c r="F126" s="78" t="s">
        <v>92</v>
      </c>
      <c r="G126" s="78" t="s">
        <v>91</v>
      </c>
      <c r="H126" s="78" t="s">
        <v>93</v>
      </c>
      <c r="I126" s="78" t="s">
        <v>92</v>
      </c>
      <c r="J126" s="79" t="s">
        <v>186</v>
      </c>
      <c r="K126" s="80"/>
      <c r="L126" s="92">
        <f>L127</f>
        <v>19591.2</v>
      </c>
      <c r="M126" s="92">
        <f t="shared" ref="M126:Q126" si="45">M127</f>
        <v>19591.2</v>
      </c>
      <c r="N126" s="92">
        <f t="shared" si="45"/>
        <v>19591.2</v>
      </c>
      <c r="O126" s="92">
        <f t="shared" si="45"/>
        <v>28375.9</v>
      </c>
      <c r="P126" s="92">
        <f t="shared" si="45"/>
        <v>7112.9</v>
      </c>
      <c r="Q126" s="92">
        <f t="shared" si="45"/>
        <v>2192.1</v>
      </c>
    </row>
    <row r="127" spans="1:17" s="54" customFormat="1" ht="74.25" customHeight="1">
      <c r="A127" s="67" t="s">
        <v>186</v>
      </c>
      <c r="B127" s="51"/>
      <c r="C127" s="51" t="s">
        <v>185</v>
      </c>
      <c r="D127" s="51" t="s">
        <v>97</v>
      </c>
      <c r="E127" s="51" t="s">
        <v>91</v>
      </c>
      <c r="F127" s="51" t="s">
        <v>92</v>
      </c>
      <c r="G127" s="51" t="s">
        <v>91</v>
      </c>
      <c r="H127" s="51" t="s">
        <v>93</v>
      </c>
      <c r="I127" s="51" t="s">
        <v>92</v>
      </c>
      <c r="J127" s="52" t="s">
        <v>187</v>
      </c>
      <c r="K127" s="50"/>
      <c r="L127" s="53">
        <f t="shared" ref="L127:Q127" si="46">L130+L132+L134+L137+L141+L143+L145+L148+L150+L153+L157+L158+L159+L161+L165</f>
        <v>19591.2</v>
      </c>
      <c r="M127" s="53">
        <f t="shared" si="46"/>
        <v>19591.2</v>
      </c>
      <c r="N127" s="53">
        <f t="shared" si="46"/>
        <v>19591.2</v>
      </c>
      <c r="O127" s="53">
        <f t="shared" si="46"/>
        <v>28375.9</v>
      </c>
      <c r="P127" s="53">
        <f t="shared" si="46"/>
        <v>7112.9</v>
      </c>
      <c r="Q127" s="53">
        <f t="shared" si="46"/>
        <v>2192.1</v>
      </c>
    </row>
    <row r="128" spans="1:17" s="54" customFormat="1" ht="41.25" customHeight="1">
      <c r="A128" s="67" t="s">
        <v>186</v>
      </c>
      <c r="B128" s="51"/>
      <c r="C128" s="51" t="s">
        <v>185</v>
      </c>
      <c r="D128" s="51" t="s">
        <v>97</v>
      </c>
      <c r="E128" s="51" t="s">
        <v>27</v>
      </c>
      <c r="F128" s="51" t="s">
        <v>92</v>
      </c>
      <c r="G128" s="51" t="s">
        <v>91</v>
      </c>
      <c r="H128" s="51" t="s">
        <v>93</v>
      </c>
      <c r="I128" s="51" t="s">
        <v>188</v>
      </c>
      <c r="J128" s="52" t="s">
        <v>189</v>
      </c>
      <c r="K128" s="50"/>
      <c r="L128" s="53">
        <f t="shared" ref="L128:N129" si="47">L129</f>
        <v>1413.3</v>
      </c>
      <c r="M128" s="53">
        <f t="shared" si="47"/>
        <v>1413.3</v>
      </c>
      <c r="N128" s="53">
        <f t="shared" si="47"/>
        <v>1413.3</v>
      </c>
      <c r="O128" s="53">
        <f t="shared" ref="O128:Q129" si="48">O129</f>
        <v>3220.7</v>
      </c>
      <c r="P128" s="53">
        <f t="shared" si="48"/>
        <v>3220.7</v>
      </c>
      <c r="Q128" s="53">
        <f t="shared" si="48"/>
        <v>1546</v>
      </c>
    </row>
    <row r="129" spans="1:17" s="54" customFormat="1" ht="36.75" customHeight="1">
      <c r="A129" s="67" t="s">
        <v>186</v>
      </c>
      <c r="B129" s="51"/>
      <c r="C129" s="51" t="s">
        <v>185</v>
      </c>
      <c r="D129" s="51" t="s">
        <v>97</v>
      </c>
      <c r="E129" s="51" t="s">
        <v>32</v>
      </c>
      <c r="F129" s="51" t="s">
        <v>190</v>
      </c>
      <c r="G129" s="51" t="s">
        <v>91</v>
      </c>
      <c r="H129" s="51" t="s">
        <v>93</v>
      </c>
      <c r="I129" s="51" t="s">
        <v>188</v>
      </c>
      <c r="J129" s="86" t="s">
        <v>191</v>
      </c>
      <c r="K129" s="50"/>
      <c r="L129" s="53">
        <f t="shared" si="47"/>
        <v>1413.3</v>
      </c>
      <c r="M129" s="53">
        <f t="shared" si="47"/>
        <v>1413.3</v>
      </c>
      <c r="N129" s="53">
        <f t="shared" si="47"/>
        <v>1413.3</v>
      </c>
      <c r="O129" s="53">
        <f t="shared" si="48"/>
        <v>3220.7</v>
      </c>
      <c r="P129" s="53">
        <f t="shared" si="48"/>
        <v>3220.7</v>
      </c>
      <c r="Q129" s="53">
        <f t="shared" si="48"/>
        <v>1546</v>
      </c>
    </row>
    <row r="130" spans="1:17" s="54" customFormat="1" ht="106.5" customHeight="1">
      <c r="A130" s="67" t="s">
        <v>186</v>
      </c>
      <c r="B130" s="51" t="s">
        <v>148</v>
      </c>
      <c r="C130" s="51" t="s">
        <v>185</v>
      </c>
      <c r="D130" s="51" t="s">
        <v>97</v>
      </c>
      <c r="E130" s="51" t="s">
        <v>32</v>
      </c>
      <c r="F130" s="51" t="s">
        <v>190</v>
      </c>
      <c r="G130" s="51" t="s">
        <v>27</v>
      </c>
      <c r="H130" s="51" t="s">
        <v>93</v>
      </c>
      <c r="I130" s="51" t="s">
        <v>188</v>
      </c>
      <c r="J130" s="91" t="s">
        <v>276</v>
      </c>
      <c r="K130" s="50" t="s">
        <v>151</v>
      </c>
      <c r="L130" s="53">
        <v>1413.3</v>
      </c>
      <c r="M130" s="53">
        <v>1413.3</v>
      </c>
      <c r="N130" s="53">
        <v>1413.3</v>
      </c>
      <c r="O130" s="53">
        <v>3220.7</v>
      </c>
      <c r="P130" s="53">
        <v>3220.7</v>
      </c>
      <c r="Q130" s="53">
        <v>1546</v>
      </c>
    </row>
    <row r="131" spans="1:17" s="54" customFormat="1" ht="114.75" customHeight="1">
      <c r="A131" s="67" t="s">
        <v>186</v>
      </c>
      <c r="B131" s="51"/>
      <c r="C131" s="51" t="s">
        <v>185</v>
      </c>
      <c r="D131" s="51" t="s">
        <v>97</v>
      </c>
      <c r="E131" s="51" t="s">
        <v>32</v>
      </c>
      <c r="F131" s="51" t="s">
        <v>255</v>
      </c>
      <c r="G131" s="51" t="s">
        <v>91</v>
      </c>
      <c r="H131" s="51" t="s">
        <v>93</v>
      </c>
      <c r="I131" s="51" t="s">
        <v>188</v>
      </c>
      <c r="J131" s="86" t="s">
        <v>256</v>
      </c>
      <c r="K131" s="50" t="s">
        <v>151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</row>
    <row r="132" spans="1:17" s="54" customFormat="1" ht="81.75" customHeight="1">
      <c r="A132" s="67" t="s">
        <v>186</v>
      </c>
      <c r="B132" s="51" t="s">
        <v>148</v>
      </c>
      <c r="C132" s="51" t="s">
        <v>185</v>
      </c>
      <c r="D132" s="51" t="s">
        <v>97</v>
      </c>
      <c r="E132" s="51" t="s">
        <v>32</v>
      </c>
      <c r="F132" s="51" t="s">
        <v>255</v>
      </c>
      <c r="G132" s="51" t="s">
        <v>27</v>
      </c>
      <c r="H132" s="51" t="s">
        <v>93</v>
      </c>
      <c r="I132" s="51" t="s">
        <v>188</v>
      </c>
      <c r="J132" s="86" t="s">
        <v>257</v>
      </c>
      <c r="K132" s="50" t="s">
        <v>151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</row>
    <row r="133" spans="1:17" s="54" customFormat="1" ht="33.75">
      <c r="A133" s="67" t="s">
        <v>186</v>
      </c>
      <c r="B133" s="51"/>
      <c r="C133" s="51" t="s">
        <v>185</v>
      </c>
      <c r="D133" s="51" t="s">
        <v>97</v>
      </c>
      <c r="E133" s="51" t="s">
        <v>192</v>
      </c>
      <c r="F133" s="51" t="s">
        <v>193</v>
      </c>
      <c r="G133" s="51" t="s">
        <v>91</v>
      </c>
      <c r="H133" s="51" t="s">
        <v>93</v>
      </c>
      <c r="I133" s="51" t="s">
        <v>188</v>
      </c>
      <c r="J133" s="52" t="s">
        <v>194</v>
      </c>
      <c r="K133" s="50"/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</row>
    <row r="134" spans="1:17" s="54" customFormat="1" ht="103.5" customHeight="1">
      <c r="A134" s="67" t="s">
        <v>186</v>
      </c>
      <c r="B134" s="51" t="s">
        <v>148</v>
      </c>
      <c r="C134" s="51" t="s">
        <v>185</v>
      </c>
      <c r="D134" s="51" t="s">
        <v>97</v>
      </c>
      <c r="E134" s="51" t="s">
        <v>192</v>
      </c>
      <c r="F134" s="51" t="s">
        <v>193</v>
      </c>
      <c r="G134" s="51" t="s">
        <v>27</v>
      </c>
      <c r="H134" s="51" t="s">
        <v>93</v>
      </c>
      <c r="I134" s="51" t="s">
        <v>188</v>
      </c>
      <c r="J134" s="52" t="s">
        <v>195</v>
      </c>
      <c r="K134" s="50" t="s">
        <v>151</v>
      </c>
      <c r="L134" s="53">
        <v>0</v>
      </c>
      <c r="M134" s="53">
        <v>0</v>
      </c>
      <c r="N134" s="53">
        <v>0</v>
      </c>
      <c r="O134" s="53">
        <v>511.3</v>
      </c>
      <c r="P134" s="53">
        <v>0</v>
      </c>
      <c r="Q134" s="53">
        <v>0</v>
      </c>
    </row>
    <row r="135" spans="1:17" s="54" customFormat="1" ht="51.75" customHeight="1">
      <c r="A135" s="67" t="s">
        <v>186</v>
      </c>
      <c r="B135" s="51"/>
      <c r="C135" s="51" t="s">
        <v>185</v>
      </c>
      <c r="D135" s="51" t="s">
        <v>97</v>
      </c>
      <c r="E135" s="51" t="s">
        <v>196</v>
      </c>
      <c r="F135" s="51" t="s">
        <v>92</v>
      </c>
      <c r="G135" s="51" t="s">
        <v>91</v>
      </c>
      <c r="H135" s="51" t="s">
        <v>93</v>
      </c>
      <c r="I135" s="51" t="s">
        <v>188</v>
      </c>
      <c r="J135" s="52" t="s">
        <v>197</v>
      </c>
      <c r="K135" s="50"/>
      <c r="L135" s="53">
        <f>L136+L138</f>
        <v>0</v>
      </c>
      <c r="M135" s="53">
        <f>M136+M142+M145</f>
        <v>0</v>
      </c>
      <c r="N135" s="53">
        <f>N136+N142+N145</f>
        <v>0</v>
      </c>
      <c r="O135" s="53">
        <v>0</v>
      </c>
      <c r="P135" s="53">
        <v>0</v>
      </c>
      <c r="Q135" s="53">
        <v>0</v>
      </c>
    </row>
    <row r="136" spans="1:17" s="54" customFormat="1" ht="61.5" customHeight="1">
      <c r="A136" s="67" t="s">
        <v>186</v>
      </c>
      <c r="B136" s="51"/>
      <c r="C136" s="51" t="s">
        <v>185</v>
      </c>
      <c r="D136" s="51" t="s">
        <v>97</v>
      </c>
      <c r="E136" s="51" t="s">
        <v>196</v>
      </c>
      <c r="F136" s="51" t="s">
        <v>198</v>
      </c>
      <c r="G136" s="51" t="s">
        <v>91</v>
      </c>
      <c r="H136" s="51" t="s">
        <v>93</v>
      </c>
      <c r="I136" s="51" t="s">
        <v>188</v>
      </c>
      <c r="J136" s="52" t="s">
        <v>199</v>
      </c>
      <c r="K136" s="50"/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</row>
    <row r="137" spans="1:17" s="54" customFormat="1" ht="105" customHeight="1">
      <c r="A137" s="67" t="s">
        <v>186</v>
      </c>
      <c r="B137" s="51" t="s">
        <v>148</v>
      </c>
      <c r="C137" s="51" t="s">
        <v>185</v>
      </c>
      <c r="D137" s="51" t="s">
        <v>97</v>
      </c>
      <c r="E137" s="51" t="s">
        <v>196</v>
      </c>
      <c r="F137" s="51" t="s">
        <v>198</v>
      </c>
      <c r="G137" s="51" t="s">
        <v>27</v>
      </c>
      <c r="H137" s="51" t="s">
        <v>93</v>
      </c>
      <c r="I137" s="51" t="s">
        <v>188</v>
      </c>
      <c r="J137" s="52" t="s">
        <v>200</v>
      </c>
      <c r="K137" s="50" t="s">
        <v>151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</row>
    <row r="138" spans="1:17" s="54" customFormat="1" ht="124.5" customHeight="1">
      <c r="A138" s="67" t="s">
        <v>186</v>
      </c>
      <c r="B138" s="51"/>
      <c r="C138" s="51" t="s">
        <v>185</v>
      </c>
      <c r="D138" s="51" t="s">
        <v>97</v>
      </c>
      <c r="E138" s="51" t="s">
        <v>201</v>
      </c>
      <c r="F138" s="51" t="s">
        <v>338</v>
      </c>
      <c r="G138" s="51" t="s">
        <v>91</v>
      </c>
      <c r="H138" s="51" t="s">
        <v>93</v>
      </c>
      <c r="I138" s="51" t="s">
        <v>188</v>
      </c>
      <c r="J138" s="82" t="s">
        <v>339</v>
      </c>
      <c r="K138" s="50"/>
      <c r="L138" s="53">
        <f>L139</f>
        <v>0</v>
      </c>
      <c r="M138" s="53">
        <f t="shared" ref="M138:Q138" si="49">M139</f>
        <v>0</v>
      </c>
      <c r="N138" s="53">
        <f t="shared" si="49"/>
        <v>0</v>
      </c>
      <c r="O138" s="53">
        <f t="shared" si="49"/>
        <v>0</v>
      </c>
      <c r="P138" s="53">
        <f t="shared" si="49"/>
        <v>0</v>
      </c>
      <c r="Q138" s="53">
        <f t="shared" si="49"/>
        <v>0</v>
      </c>
    </row>
    <row r="139" spans="1:17" s="54" customFormat="1" ht="129" customHeight="1">
      <c r="A139" s="67" t="s">
        <v>186</v>
      </c>
      <c r="B139" s="51" t="s">
        <v>148</v>
      </c>
      <c r="C139" s="51" t="s">
        <v>185</v>
      </c>
      <c r="D139" s="51" t="s">
        <v>97</v>
      </c>
      <c r="E139" s="51" t="s">
        <v>201</v>
      </c>
      <c r="F139" s="51" t="s">
        <v>338</v>
      </c>
      <c r="G139" s="51" t="s">
        <v>27</v>
      </c>
      <c r="H139" s="51" t="s">
        <v>93</v>
      </c>
      <c r="I139" s="51" t="s">
        <v>188</v>
      </c>
      <c r="J139" s="82" t="s">
        <v>340</v>
      </c>
      <c r="K139" s="50" t="s">
        <v>151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</row>
    <row r="140" spans="1:17" s="54" customFormat="1" ht="99.75" customHeight="1">
      <c r="A140" s="67" t="s">
        <v>186</v>
      </c>
      <c r="B140" s="51"/>
      <c r="C140" s="51" t="s">
        <v>185</v>
      </c>
      <c r="D140" s="51" t="s">
        <v>97</v>
      </c>
      <c r="E140" s="51" t="s">
        <v>201</v>
      </c>
      <c r="F140" s="51" t="s">
        <v>279</v>
      </c>
      <c r="G140" s="51" t="s">
        <v>91</v>
      </c>
      <c r="H140" s="51" t="s">
        <v>93</v>
      </c>
      <c r="I140" s="51" t="s">
        <v>188</v>
      </c>
      <c r="J140" s="56" t="s">
        <v>281</v>
      </c>
      <c r="K140" s="50"/>
      <c r="L140" s="53">
        <v>0</v>
      </c>
      <c r="M140" s="53">
        <v>0</v>
      </c>
      <c r="N140" s="53">
        <v>0</v>
      </c>
      <c r="O140" s="53">
        <f>O141</f>
        <v>0</v>
      </c>
      <c r="P140" s="53">
        <v>0</v>
      </c>
      <c r="Q140" s="53">
        <v>0</v>
      </c>
    </row>
    <row r="141" spans="1:17" s="54" customFormat="1" ht="107.25" customHeight="1">
      <c r="A141" s="67" t="s">
        <v>186</v>
      </c>
      <c r="B141" s="51" t="s">
        <v>148</v>
      </c>
      <c r="C141" s="51" t="s">
        <v>185</v>
      </c>
      <c r="D141" s="51" t="s">
        <v>97</v>
      </c>
      <c r="E141" s="51" t="s">
        <v>201</v>
      </c>
      <c r="F141" s="51" t="s">
        <v>279</v>
      </c>
      <c r="G141" s="51" t="s">
        <v>27</v>
      </c>
      <c r="H141" s="51" t="s">
        <v>93</v>
      </c>
      <c r="I141" s="51" t="s">
        <v>188</v>
      </c>
      <c r="J141" s="52" t="s">
        <v>280</v>
      </c>
      <c r="K141" s="50" t="s">
        <v>151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</row>
    <row r="142" spans="1:17" s="54" customFormat="1" ht="51.75" customHeight="1">
      <c r="A142" s="67" t="s">
        <v>186</v>
      </c>
      <c r="B142" s="51"/>
      <c r="C142" s="51" t="s">
        <v>185</v>
      </c>
      <c r="D142" s="51" t="s">
        <v>97</v>
      </c>
      <c r="E142" s="51" t="s">
        <v>201</v>
      </c>
      <c r="F142" s="51" t="s">
        <v>202</v>
      </c>
      <c r="G142" s="51" t="s">
        <v>91</v>
      </c>
      <c r="H142" s="51" t="s">
        <v>93</v>
      </c>
      <c r="I142" s="51" t="s">
        <v>188</v>
      </c>
      <c r="J142" s="52" t="s">
        <v>203</v>
      </c>
      <c r="K142" s="50"/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</row>
    <row r="143" spans="1:17" s="54" customFormat="1" ht="111.75" customHeight="1">
      <c r="A143" s="67" t="s">
        <v>186</v>
      </c>
      <c r="B143" s="51" t="s">
        <v>148</v>
      </c>
      <c r="C143" s="51" t="s">
        <v>185</v>
      </c>
      <c r="D143" s="51" t="s">
        <v>97</v>
      </c>
      <c r="E143" s="51" t="s">
        <v>201</v>
      </c>
      <c r="F143" s="51" t="s">
        <v>202</v>
      </c>
      <c r="G143" s="51" t="s">
        <v>27</v>
      </c>
      <c r="H143" s="51" t="s">
        <v>93</v>
      </c>
      <c r="I143" s="51" t="s">
        <v>188</v>
      </c>
      <c r="J143" s="52" t="s">
        <v>204</v>
      </c>
      <c r="K143" s="50" t="s">
        <v>151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</row>
    <row r="144" spans="1:17" s="54" customFormat="1" ht="33.75">
      <c r="A144" s="67" t="s">
        <v>186</v>
      </c>
      <c r="B144" s="51"/>
      <c r="C144" s="51" t="s">
        <v>185</v>
      </c>
      <c r="D144" s="51" t="s">
        <v>97</v>
      </c>
      <c r="E144" s="51" t="s">
        <v>205</v>
      </c>
      <c r="F144" s="51" t="s">
        <v>193</v>
      </c>
      <c r="G144" s="51" t="s">
        <v>91</v>
      </c>
      <c r="H144" s="51" t="s">
        <v>93</v>
      </c>
      <c r="I144" s="51" t="s">
        <v>188</v>
      </c>
      <c r="J144" s="52" t="s">
        <v>206</v>
      </c>
      <c r="K144" s="50"/>
      <c r="L144" s="53">
        <f>L145</f>
        <v>0</v>
      </c>
      <c r="M144" s="53">
        <f t="shared" ref="M144:Q144" si="50">M145</f>
        <v>0</v>
      </c>
      <c r="N144" s="53">
        <f t="shared" si="50"/>
        <v>0</v>
      </c>
      <c r="O144" s="53">
        <f t="shared" si="50"/>
        <v>475.7</v>
      </c>
      <c r="P144" s="53">
        <f t="shared" si="50"/>
        <v>0</v>
      </c>
      <c r="Q144" s="53">
        <f t="shared" si="50"/>
        <v>0</v>
      </c>
    </row>
    <row r="145" spans="1:17" s="54" customFormat="1" ht="92.25" customHeight="1">
      <c r="A145" s="67" t="s">
        <v>186</v>
      </c>
      <c r="B145" s="51" t="s">
        <v>148</v>
      </c>
      <c r="C145" s="51" t="s">
        <v>185</v>
      </c>
      <c r="D145" s="51" t="s">
        <v>97</v>
      </c>
      <c r="E145" s="51" t="s">
        <v>205</v>
      </c>
      <c r="F145" s="51" t="s">
        <v>193</v>
      </c>
      <c r="G145" s="51" t="s">
        <v>27</v>
      </c>
      <c r="H145" s="51" t="s">
        <v>93</v>
      </c>
      <c r="I145" s="51" t="s">
        <v>188</v>
      </c>
      <c r="J145" s="52" t="s">
        <v>207</v>
      </c>
      <c r="K145" s="50" t="s">
        <v>151</v>
      </c>
      <c r="L145" s="53">
        <v>0</v>
      </c>
      <c r="M145" s="53">
        <v>0</v>
      </c>
      <c r="N145" s="53">
        <v>0</v>
      </c>
      <c r="O145" s="53">
        <v>475.7</v>
      </c>
      <c r="P145" s="53">
        <v>0</v>
      </c>
      <c r="Q145" s="53">
        <v>0</v>
      </c>
    </row>
    <row r="146" spans="1:17" s="54" customFormat="1" ht="49.5" customHeight="1">
      <c r="A146" s="67" t="s">
        <v>186</v>
      </c>
      <c r="B146" s="51"/>
      <c r="C146" s="51" t="s">
        <v>185</v>
      </c>
      <c r="D146" s="51" t="s">
        <v>97</v>
      </c>
      <c r="E146" s="51" t="s">
        <v>208</v>
      </c>
      <c r="F146" s="51" t="s">
        <v>92</v>
      </c>
      <c r="G146" s="51" t="s">
        <v>91</v>
      </c>
      <c r="H146" s="51" t="s">
        <v>93</v>
      </c>
      <c r="I146" s="51" t="s">
        <v>188</v>
      </c>
      <c r="J146" s="52" t="s">
        <v>209</v>
      </c>
      <c r="K146" s="50"/>
      <c r="L146" s="53">
        <f>L148+L149</f>
        <v>527.4</v>
      </c>
      <c r="M146" s="53">
        <f t="shared" ref="M146:N146" si="51">M148+M149</f>
        <v>527.4</v>
      </c>
      <c r="N146" s="53">
        <f t="shared" si="51"/>
        <v>527.4</v>
      </c>
      <c r="O146" s="53">
        <f t="shared" ref="O146" si="52">O148+O149</f>
        <v>600.70000000000005</v>
      </c>
      <c r="P146" s="53">
        <f t="shared" ref="P146:Q146" si="53">P148+P149</f>
        <v>625.1</v>
      </c>
      <c r="Q146" s="53">
        <f t="shared" si="53"/>
        <v>646.1</v>
      </c>
    </row>
    <row r="147" spans="1:17" s="54" customFormat="1" ht="63" customHeight="1">
      <c r="A147" s="67" t="s">
        <v>186</v>
      </c>
      <c r="B147" s="51"/>
      <c r="C147" s="51" t="s">
        <v>185</v>
      </c>
      <c r="D147" s="51" t="s">
        <v>97</v>
      </c>
      <c r="E147" s="51" t="s">
        <v>208</v>
      </c>
      <c r="F147" s="51" t="s">
        <v>210</v>
      </c>
      <c r="G147" s="51" t="s">
        <v>91</v>
      </c>
      <c r="H147" s="51" t="s">
        <v>93</v>
      </c>
      <c r="I147" s="51" t="s">
        <v>188</v>
      </c>
      <c r="J147" s="52" t="s">
        <v>211</v>
      </c>
      <c r="K147" s="50"/>
      <c r="L147" s="53">
        <v>7.6</v>
      </c>
      <c r="M147" s="53">
        <f>M148</f>
        <v>7.6</v>
      </c>
      <c r="N147" s="53">
        <f>N148</f>
        <v>7.6</v>
      </c>
      <c r="O147" s="53">
        <v>7.6</v>
      </c>
      <c r="P147" s="53">
        <v>7.6</v>
      </c>
      <c r="Q147" s="53">
        <v>7.6</v>
      </c>
    </row>
    <row r="148" spans="1:17" s="54" customFormat="1" ht="113.25" customHeight="1">
      <c r="A148" s="67" t="s">
        <v>186</v>
      </c>
      <c r="B148" s="51" t="s">
        <v>148</v>
      </c>
      <c r="C148" s="51" t="s">
        <v>185</v>
      </c>
      <c r="D148" s="51" t="s">
        <v>97</v>
      </c>
      <c r="E148" s="51" t="s">
        <v>208</v>
      </c>
      <c r="F148" s="51" t="s">
        <v>210</v>
      </c>
      <c r="G148" s="51" t="s">
        <v>27</v>
      </c>
      <c r="H148" s="51" t="s">
        <v>93</v>
      </c>
      <c r="I148" s="51" t="s">
        <v>188</v>
      </c>
      <c r="J148" s="52" t="s">
        <v>212</v>
      </c>
      <c r="K148" s="50" t="s">
        <v>151</v>
      </c>
      <c r="L148" s="53">
        <v>7.6</v>
      </c>
      <c r="M148" s="53">
        <v>7.6</v>
      </c>
      <c r="N148" s="53">
        <v>7.6</v>
      </c>
      <c r="O148" s="53">
        <v>7.6</v>
      </c>
      <c r="P148" s="53">
        <v>7.6</v>
      </c>
      <c r="Q148" s="53">
        <v>7.6</v>
      </c>
    </row>
    <row r="149" spans="1:17" s="54" customFormat="1" ht="71.25" customHeight="1">
      <c r="A149" s="67" t="s">
        <v>186</v>
      </c>
      <c r="B149" s="51"/>
      <c r="C149" s="51" t="s">
        <v>185</v>
      </c>
      <c r="D149" s="51" t="s">
        <v>97</v>
      </c>
      <c r="E149" s="51" t="s">
        <v>213</v>
      </c>
      <c r="F149" s="51" t="s">
        <v>214</v>
      </c>
      <c r="G149" s="51" t="s">
        <v>91</v>
      </c>
      <c r="H149" s="51" t="s">
        <v>93</v>
      </c>
      <c r="I149" s="51" t="s">
        <v>188</v>
      </c>
      <c r="J149" s="52" t="s">
        <v>215</v>
      </c>
      <c r="K149" s="50"/>
      <c r="L149" s="53">
        <f t="shared" ref="L149:Q149" si="54">L150</f>
        <v>519.79999999999995</v>
      </c>
      <c r="M149" s="53">
        <f t="shared" si="54"/>
        <v>519.79999999999995</v>
      </c>
      <c r="N149" s="53">
        <f t="shared" si="54"/>
        <v>519.79999999999995</v>
      </c>
      <c r="O149" s="53">
        <f t="shared" si="54"/>
        <v>593.1</v>
      </c>
      <c r="P149" s="53">
        <f t="shared" si="54"/>
        <v>617.5</v>
      </c>
      <c r="Q149" s="53">
        <f t="shared" si="54"/>
        <v>638.5</v>
      </c>
    </row>
    <row r="150" spans="1:17" s="54" customFormat="1" ht="112.5" customHeight="1">
      <c r="A150" s="67" t="s">
        <v>186</v>
      </c>
      <c r="B150" s="51" t="s">
        <v>148</v>
      </c>
      <c r="C150" s="51" t="s">
        <v>185</v>
      </c>
      <c r="D150" s="51" t="s">
        <v>97</v>
      </c>
      <c r="E150" s="51" t="s">
        <v>213</v>
      </c>
      <c r="F150" s="51" t="s">
        <v>214</v>
      </c>
      <c r="G150" s="51" t="s">
        <v>27</v>
      </c>
      <c r="H150" s="51" t="s">
        <v>93</v>
      </c>
      <c r="I150" s="51" t="s">
        <v>188</v>
      </c>
      <c r="J150" s="52" t="s">
        <v>308</v>
      </c>
      <c r="K150" s="50" t="s">
        <v>151</v>
      </c>
      <c r="L150" s="53">
        <v>519.79999999999995</v>
      </c>
      <c r="M150" s="53">
        <v>519.79999999999995</v>
      </c>
      <c r="N150" s="53">
        <v>519.79999999999995</v>
      </c>
      <c r="O150" s="53">
        <v>593.1</v>
      </c>
      <c r="P150" s="53">
        <v>617.5</v>
      </c>
      <c r="Q150" s="53">
        <v>638.5</v>
      </c>
    </row>
    <row r="151" spans="1:17" s="54" customFormat="1" ht="41.25" customHeight="1">
      <c r="A151" s="67" t="s">
        <v>186</v>
      </c>
      <c r="B151" s="51"/>
      <c r="C151" s="51" t="s">
        <v>185</v>
      </c>
      <c r="D151" s="51" t="s">
        <v>97</v>
      </c>
      <c r="E151" s="51" t="s">
        <v>289</v>
      </c>
      <c r="F151" s="51" t="s">
        <v>92</v>
      </c>
      <c r="G151" s="51" t="s">
        <v>91</v>
      </c>
      <c r="H151" s="51" t="s">
        <v>93</v>
      </c>
      <c r="I151" s="51" t="s">
        <v>188</v>
      </c>
      <c r="J151" s="52" t="s">
        <v>288</v>
      </c>
      <c r="K151" s="50"/>
      <c r="L151" s="53">
        <f>L152</f>
        <v>17400.5</v>
      </c>
      <c r="M151" s="53">
        <f t="shared" ref="M151:Q152" si="55">M152</f>
        <v>17400.5</v>
      </c>
      <c r="N151" s="53">
        <f t="shared" si="55"/>
        <v>17400.5</v>
      </c>
      <c r="O151" s="53">
        <f t="shared" si="55"/>
        <v>23567.5</v>
      </c>
      <c r="P151" s="53">
        <f t="shared" si="55"/>
        <v>3267.1</v>
      </c>
      <c r="Q151" s="53">
        <f t="shared" si="55"/>
        <v>0</v>
      </c>
    </row>
    <row r="152" spans="1:17" s="54" customFormat="1" ht="56.25" customHeight="1">
      <c r="A152" s="67" t="s">
        <v>186</v>
      </c>
      <c r="B152" s="51"/>
      <c r="C152" s="51" t="s">
        <v>185</v>
      </c>
      <c r="D152" s="51" t="s">
        <v>97</v>
      </c>
      <c r="E152" s="51" t="s">
        <v>289</v>
      </c>
      <c r="F152" s="51" t="s">
        <v>193</v>
      </c>
      <c r="G152" s="51" t="s">
        <v>91</v>
      </c>
      <c r="H152" s="51" t="s">
        <v>93</v>
      </c>
      <c r="I152" s="51" t="s">
        <v>188</v>
      </c>
      <c r="J152" s="52" t="s">
        <v>290</v>
      </c>
      <c r="K152" s="50"/>
      <c r="L152" s="53">
        <f>L153</f>
        <v>17400.5</v>
      </c>
      <c r="M152" s="53">
        <f>M153</f>
        <v>17400.5</v>
      </c>
      <c r="N152" s="53">
        <f>N153</f>
        <v>17400.5</v>
      </c>
      <c r="O152" s="53">
        <f t="shared" si="55"/>
        <v>23567.5</v>
      </c>
      <c r="P152" s="53">
        <f t="shared" si="55"/>
        <v>3267.1</v>
      </c>
      <c r="Q152" s="53">
        <f t="shared" si="55"/>
        <v>0</v>
      </c>
    </row>
    <row r="153" spans="1:17" s="54" customFormat="1" ht="87.75" customHeight="1">
      <c r="A153" s="67" t="s">
        <v>186</v>
      </c>
      <c r="B153" s="51" t="s">
        <v>148</v>
      </c>
      <c r="C153" s="51" t="s">
        <v>185</v>
      </c>
      <c r="D153" s="51" t="s">
        <v>97</v>
      </c>
      <c r="E153" s="51" t="s">
        <v>289</v>
      </c>
      <c r="F153" s="51" t="s">
        <v>193</v>
      </c>
      <c r="G153" s="51" t="s">
        <v>27</v>
      </c>
      <c r="H153" s="51" t="s">
        <v>93</v>
      </c>
      <c r="I153" s="51" t="s">
        <v>188</v>
      </c>
      <c r="J153" s="52" t="s">
        <v>291</v>
      </c>
      <c r="K153" s="50" t="s">
        <v>151</v>
      </c>
      <c r="L153" s="53">
        <v>17400.5</v>
      </c>
      <c r="M153" s="53">
        <v>17400.5</v>
      </c>
      <c r="N153" s="53">
        <v>17400.5</v>
      </c>
      <c r="O153" s="53">
        <v>23567.5</v>
      </c>
      <c r="P153" s="53">
        <v>3267.1</v>
      </c>
      <c r="Q153" s="53">
        <v>0</v>
      </c>
    </row>
    <row r="154" spans="1:17" s="54" customFormat="1" ht="79.5" customHeight="1">
      <c r="A154" s="67" t="s">
        <v>186</v>
      </c>
      <c r="B154" s="51" t="s">
        <v>148</v>
      </c>
      <c r="C154" s="51" t="s">
        <v>185</v>
      </c>
      <c r="D154" s="51" t="s">
        <v>109</v>
      </c>
      <c r="E154" s="51" t="s">
        <v>130</v>
      </c>
      <c r="F154" s="51" t="s">
        <v>348</v>
      </c>
      <c r="G154" s="51" t="s">
        <v>27</v>
      </c>
      <c r="H154" s="51" t="s">
        <v>93</v>
      </c>
      <c r="I154" s="51" t="s">
        <v>188</v>
      </c>
      <c r="J154" s="94" t="s">
        <v>347</v>
      </c>
      <c r="K154" s="50" t="s">
        <v>151</v>
      </c>
      <c r="L154" s="53">
        <v>0</v>
      </c>
      <c r="M154" s="53">
        <v>0</v>
      </c>
      <c r="N154" s="53">
        <v>0</v>
      </c>
      <c r="O154" s="53">
        <v>0</v>
      </c>
      <c r="P154" s="53">
        <v>0</v>
      </c>
      <c r="Q154" s="53">
        <v>0</v>
      </c>
    </row>
    <row r="155" spans="1:17" s="54" customFormat="1" ht="43.5" customHeight="1">
      <c r="A155" s="67" t="s">
        <v>186</v>
      </c>
      <c r="B155" s="51"/>
      <c r="C155" s="51" t="s">
        <v>185</v>
      </c>
      <c r="D155" s="51" t="s">
        <v>154</v>
      </c>
      <c r="E155" s="51" t="s">
        <v>91</v>
      </c>
      <c r="F155" s="51" t="s">
        <v>92</v>
      </c>
      <c r="G155" s="51" t="s">
        <v>91</v>
      </c>
      <c r="H155" s="51" t="s">
        <v>93</v>
      </c>
      <c r="I155" s="51" t="s">
        <v>92</v>
      </c>
      <c r="J155" s="56" t="s">
        <v>258</v>
      </c>
      <c r="K155" s="50"/>
      <c r="L155" s="53">
        <f>L157+L158+L159</f>
        <v>250</v>
      </c>
      <c r="M155" s="53">
        <f t="shared" ref="M155:Q155" si="56">M157+M158+M159</f>
        <v>250</v>
      </c>
      <c r="N155" s="53">
        <f t="shared" si="56"/>
        <v>250</v>
      </c>
      <c r="O155" s="53">
        <f t="shared" si="56"/>
        <v>0</v>
      </c>
      <c r="P155" s="53">
        <f t="shared" si="56"/>
        <v>0</v>
      </c>
      <c r="Q155" s="53">
        <f t="shared" si="56"/>
        <v>0</v>
      </c>
    </row>
    <row r="156" spans="1:17" s="54" customFormat="1" ht="43.5" customHeight="1">
      <c r="A156" s="67" t="s">
        <v>186</v>
      </c>
      <c r="B156" s="51"/>
      <c r="C156" s="51" t="s">
        <v>185</v>
      </c>
      <c r="D156" s="51" t="s">
        <v>154</v>
      </c>
      <c r="E156" s="51" t="s">
        <v>130</v>
      </c>
      <c r="F156" s="51" t="s">
        <v>92</v>
      </c>
      <c r="G156" s="51" t="s">
        <v>27</v>
      </c>
      <c r="H156" s="51" t="s">
        <v>93</v>
      </c>
      <c r="I156" s="51" t="s">
        <v>188</v>
      </c>
      <c r="J156" s="55" t="s">
        <v>259</v>
      </c>
      <c r="K156" s="50"/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</row>
    <row r="157" spans="1:17" s="54" customFormat="1" ht="121.5" customHeight="1">
      <c r="A157" s="67" t="s">
        <v>186</v>
      </c>
      <c r="B157" s="51" t="s">
        <v>148</v>
      </c>
      <c r="C157" s="51" t="s">
        <v>185</v>
      </c>
      <c r="D157" s="51" t="s">
        <v>154</v>
      </c>
      <c r="E157" s="51" t="s">
        <v>130</v>
      </c>
      <c r="F157" s="51" t="s">
        <v>101</v>
      </c>
      <c r="G157" s="51" t="s">
        <v>27</v>
      </c>
      <c r="H157" s="51" t="s">
        <v>93</v>
      </c>
      <c r="I157" s="51" t="s">
        <v>188</v>
      </c>
      <c r="J157" s="86" t="s">
        <v>260</v>
      </c>
      <c r="K157" s="50" t="s">
        <v>151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</row>
    <row r="158" spans="1:17" s="54" customFormat="1" ht="108" customHeight="1">
      <c r="A158" s="67" t="s">
        <v>186</v>
      </c>
      <c r="B158" s="51" t="s">
        <v>148</v>
      </c>
      <c r="C158" s="51" t="s">
        <v>185</v>
      </c>
      <c r="D158" s="51" t="s">
        <v>154</v>
      </c>
      <c r="E158" s="51" t="s">
        <v>130</v>
      </c>
      <c r="F158" s="51" t="s">
        <v>103</v>
      </c>
      <c r="G158" s="51" t="s">
        <v>27</v>
      </c>
      <c r="H158" s="51" t="s">
        <v>93</v>
      </c>
      <c r="I158" s="51" t="s">
        <v>188</v>
      </c>
      <c r="J158" s="86" t="s">
        <v>261</v>
      </c>
      <c r="K158" s="50" t="s">
        <v>151</v>
      </c>
      <c r="L158" s="53">
        <v>0</v>
      </c>
      <c r="M158" s="53">
        <v>0</v>
      </c>
      <c r="N158" s="53">
        <v>0</v>
      </c>
      <c r="O158" s="53">
        <v>0</v>
      </c>
      <c r="P158" s="53">
        <v>0</v>
      </c>
      <c r="Q158" s="53">
        <v>0</v>
      </c>
    </row>
    <row r="159" spans="1:17" s="54" customFormat="1" ht="97.5" customHeight="1">
      <c r="A159" s="67" t="s">
        <v>186</v>
      </c>
      <c r="B159" s="51" t="s">
        <v>148</v>
      </c>
      <c r="C159" s="51" t="s">
        <v>185</v>
      </c>
      <c r="D159" s="51" t="s">
        <v>154</v>
      </c>
      <c r="E159" s="51" t="s">
        <v>130</v>
      </c>
      <c r="F159" s="51" t="s">
        <v>105</v>
      </c>
      <c r="G159" s="51" t="s">
        <v>27</v>
      </c>
      <c r="H159" s="51" t="s">
        <v>93</v>
      </c>
      <c r="I159" s="51" t="s">
        <v>188</v>
      </c>
      <c r="J159" s="86" t="s">
        <v>259</v>
      </c>
      <c r="K159" s="50" t="s">
        <v>151</v>
      </c>
      <c r="L159" s="53">
        <v>250</v>
      </c>
      <c r="M159" s="53">
        <v>250</v>
      </c>
      <c r="N159" s="53">
        <v>250</v>
      </c>
      <c r="O159" s="53">
        <v>0</v>
      </c>
      <c r="P159" s="53">
        <v>0</v>
      </c>
      <c r="Q159" s="53">
        <v>0</v>
      </c>
    </row>
    <row r="160" spans="1:17" s="54" customFormat="1" ht="166.5" customHeight="1">
      <c r="A160" s="67" t="s">
        <v>186</v>
      </c>
      <c r="B160" s="51"/>
      <c r="C160" s="51" t="s">
        <v>185</v>
      </c>
      <c r="D160" s="51" t="s">
        <v>263</v>
      </c>
      <c r="E160" s="51" t="s">
        <v>91</v>
      </c>
      <c r="F160" s="51" t="s">
        <v>92</v>
      </c>
      <c r="G160" s="51" t="s">
        <v>91</v>
      </c>
      <c r="H160" s="51" t="s">
        <v>93</v>
      </c>
      <c r="I160" s="51" t="s">
        <v>92</v>
      </c>
      <c r="J160" s="86" t="s">
        <v>262</v>
      </c>
      <c r="K160" s="50"/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</row>
    <row r="161" spans="1:21" s="54" customFormat="1" ht="183.75" customHeight="1">
      <c r="A161" s="67" t="s">
        <v>186</v>
      </c>
      <c r="B161" s="51" t="s">
        <v>148</v>
      </c>
      <c r="C161" s="51" t="s">
        <v>185</v>
      </c>
      <c r="D161" s="51" t="s">
        <v>263</v>
      </c>
      <c r="E161" s="51" t="s">
        <v>130</v>
      </c>
      <c r="F161" s="51" t="s">
        <v>92</v>
      </c>
      <c r="G161" s="51" t="s">
        <v>27</v>
      </c>
      <c r="H161" s="51" t="s">
        <v>93</v>
      </c>
      <c r="I161" s="51" t="s">
        <v>188</v>
      </c>
      <c r="J161" s="86" t="s">
        <v>264</v>
      </c>
      <c r="K161" s="50"/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3">
        <v>0</v>
      </c>
    </row>
    <row r="162" spans="1:21" s="54" customFormat="1" ht="85.5" customHeight="1">
      <c r="A162" s="67" t="s">
        <v>186</v>
      </c>
      <c r="B162" s="51" t="s">
        <v>148</v>
      </c>
      <c r="C162" s="51" t="s">
        <v>185</v>
      </c>
      <c r="D162" s="51" t="s">
        <v>263</v>
      </c>
      <c r="E162" s="51" t="s">
        <v>27</v>
      </c>
      <c r="F162" s="51" t="s">
        <v>92</v>
      </c>
      <c r="G162" s="51" t="s">
        <v>27</v>
      </c>
      <c r="H162" s="51" t="s">
        <v>93</v>
      </c>
      <c r="I162" s="51" t="s">
        <v>188</v>
      </c>
      <c r="J162" s="90" t="s">
        <v>349</v>
      </c>
      <c r="K162" s="50"/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3">
        <v>0</v>
      </c>
    </row>
    <row r="163" spans="1:21" s="54" customFormat="1" ht="97.5" customHeight="1">
      <c r="A163" s="67" t="s">
        <v>186</v>
      </c>
      <c r="B163" s="51"/>
      <c r="C163" s="51" t="s">
        <v>185</v>
      </c>
      <c r="D163" s="51" t="s">
        <v>192</v>
      </c>
      <c r="E163" s="51" t="s">
        <v>91</v>
      </c>
      <c r="F163" s="51" t="s">
        <v>92</v>
      </c>
      <c r="G163" s="51" t="s">
        <v>91</v>
      </c>
      <c r="H163" s="51" t="s">
        <v>93</v>
      </c>
      <c r="I163" s="51" t="s">
        <v>92</v>
      </c>
      <c r="J163" s="52" t="s">
        <v>216</v>
      </c>
      <c r="K163" s="50"/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</row>
    <row r="164" spans="1:21" s="54" customFormat="1" ht="100.5" customHeight="1">
      <c r="A164" s="67" t="s">
        <v>186</v>
      </c>
      <c r="B164" s="51"/>
      <c r="C164" s="51" t="s">
        <v>185</v>
      </c>
      <c r="D164" s="51" t="s">
        <v>192</v>
      </c>
      <c r="E164" s="51" t="s">
        <v>91</v>
      </c>
      <c r="F164" s="51" t="s">
        <v>92</v>
      </c>
      <c r="G164" s="51" t="s">
        <v>27</v>
      </c>
      <c r="H164" s="51" t="s">
        <v>93</v>
      </c>
      <c r="I164" s="51" t="s">
        <v>188</v>
      </c>
      <c r="J164" s="52" t="s">
        <v>217</v>
      </c>
      <c r="K164" s="50" t="s">
        <v>151</v>
      </c>
      <c r="L164" s="53">
        <v>0</v>
      </c>
      <c r="M164" s="53">
        <v>0</v>
      </c>
      <c r="N164" s="53">
        <v>0</v>
      </c>
      <c r="O164" s="53">
        <v>0</v>
      </c>
      <c r="P164" s="53">
        <v>0</v>
      </c>
      <c r="Q164" s="53">
        <v>0</v>
      </c>
    </row>
    <row r="165" spans="1:21" s="54" customFormat="1" ht="119.25" customHeight="1">
      <c r="A165" s="67" t="s">
        <v>186</v>
      </c>
      <c r="B165" s="51" t="s">
        <v>148</v>
      </c>
      <c r="C165" s="51" t="s">
        <v>185</v>
      </c>
      <c r="D165" s="51" t="s">
        <v>192</v>
      </c>
      <c r="E165" s="51" t="s">
        <v>213</v>
      </c>
      <c r="F165" s="51" t="s">
        <v>214</v>
      </c>
      <c r="G165" s="51" t="s">
        <v>27</v>
      </c>
      <c r="H165" s="51" t="s">
        <v>93</v>
      </c>
      <c r="I165" s="51" t="s">
        <v>188</v>
      </c>
      <c r="J165" s="52" t="s">
        <v>218</v>
      </c>
      <c r="K165" s="50" t="s">
        <v>151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3">
        <v>0</v>
      </c>
    </row>
    <row r="166" spans="1:21" s="54" customFormat="1">
      <c r="A166" s="62"/>
      <c r="B166" s="62"/>
      <c r="C166" s="62"/>
      <c r="D166" s="62"/>
      <c r="E166" s="62"/>
      <c r="F166" s="62"/>
      <c r="G166" s="62"/>
      <c r="H166" s="63"/>
      <c r="I166" s="62"/>
      <c r="J166" s="62"/>
      <c r="K166" s="64" t="s">
        <v>49</v>
      </c>
      <c r="L166" s="61">
        <f t="shared" ref="L166:Q166" si="57">L17+L126</f>
        <v>82025.600000000006</v>
      </c>
      <c r="M166" s="61">
        <f t="shared" si="57"/>
        <v>87128.2</v>
      </c>
      <c r="N166" s="61">
        <f t="shared" si="57"/>
        <v>87128.2</v>
      </c>
      <c r="O166" s="61">
        <f t="shared" si="57"/>
        <v>105014.6</v>
      </c>
      <c r="P166" s="61">
        <f t="shared" si="57"/>
        <v>78405.929999999993</v>
      </c>
      <c r="Q166" s="93">
        <f t="shared" si="57"/>
        <v>75455.199999999997</v>
      </c>
    </row>
    <row r="167" spans="1:21">
      <c r="H167" s="25"/>
      <c r="K167" s="25"/>
      <c r="L167" s="40"/>
      <c r="M167" s="40"/>
      <c r="N167" s="49"/>
      <c r="O167" s="41"/>
      <c r="P167" s="40"/>
      <c r="Q167" s="40"/>
      <c r="U167" s="54"/>
    </row>
    <row r="168" spans="1:21" ht="56.25" customHeight="1">
      <c r="A168" s="114" t="s">
        <v>221</v>
      </c>
      <c r="B168" s="114"/>
      <c r="C168" s="114"/>
      <c r="D168" s="114"/>
      <c r="E168" s="114"/>
      <c r="F168" s="115"/>
      <c r="G168" s="115"/>
      <c r="H168" s="25"/>
      <c r="K168" s="25"/>
      <c r="L168" s="109" t="s">
        <v>222</v>
      </c>
      <c r="M168" s="109"/>
      <c r="N168" s="109"/>
      <c r="O168" s="109"/>
      <c r="P168" s="109"/>
      <c r="Q168" s="109"/>
    </row>
    <row r="169" spans="1:21" s="22" customFormat="1" ht="15" customHeight="1">
      <c r="A169" s="116" t="s">
        <v>57</v>
      </c>
      <c r="B169" s="116"/>
      <c r="C169" s="116"/>
      <c r="F169" s="117"/>
      <c r="G169" s="117"/>
      <c r="H169" s="25"/>
      <c r="I169" s="118" t="s">
        <v>59</v>
      </c>
      <c r="J169" s="118"/>
      <c r="K169" s="25"/>
      <c r="L169" s="110" t="s">
        <v>60</v>
      </c>
      <c r="M169" s="110"/>
      <c r="N169" s="110"/>
      <c r="O169" s="110"/>
      <c r="P169" s="110"/>
      <c r="Q169" s="110"/>
      <c r="U169" s="28"/>
    </row>
    <row r="170" spans="1:21" s="22" customFormat="1">
      <c r="F170" s="35"/>
      <c r="G170" s="35"/>
      <c r="H170" s="25"/>
      <c r="K170" s="25"/>
      <c r="N170" s="25"/>
      <c r="O170" s="25"/>
    </row>
    <row r="171" spans="1:21" s="22" customFormat="1">
      <c r="F171" s="35"/>
      <c r="G171" s="35"/>
      <c r="H171" s="25"/>
      <c r="K171" s="25"/>
      <c r="N171" s="25"/>
      <c r="O171" s="25"/>
    </row>
    <row r="172" spans="1:21" s="22" customFormat="1" ht="15" customHeight="1">
      <c r="A172" s="114" t="s">
        <v>350</v>
      </c>
      <c r="B172" s="114"/>
      <c r="C172" s="114"/>
      <c r="D172" s="114"/>
      <c r="E172" s="114"/>
      <c r="F172" s="114"/>
      <c r="G172" s="114"/>
      <c r="H172" s="114"/>
      <c r="I172" s="115"/>
      <c r="J172" s="115"/>
      <c r="K172" s="25"/>
      <c r="L172" s="119" t="s">
        <v>309</v>
      </c>
      <c r="M172" s="120"/>
      <c r="N172" s="25"/>
      <c r="O172" s="25"/>
    </row>
    <row r="173" spans="1:21" s="22" customFormat="1">
      <c r="F173" s="117"/>
      <c r="G173" s="117"/>
      <c r="H173" s="25"/>
      <c r="I173" s="118" t="s">
        <v>59</v>
      </c>
      <c r="J173" s="118"/>
      <c r="K173" s="25"/>
      <c r="L173" s="118" t="s">
        <v>60</v>
      </c>
      <c r="M173" s="118"/>
      <c r="N173" s="25"/>
      <c r="O173" s="25"/>
    </row>
    <row r="174" spans="1:21" s="22" customFormat="1">
      <c r="F174" s="35"/>
      <c r="G174" s="35"/>
    </row>
    <row r="175" spans="1:21">
      <c r="U175" s="22"/>
    </row>
  </sheetData>
  <mergeCells count="33">
    <mergeCell ref="I172:J172"/>
    <mergeCell ref="L172:M172"/>
    <mergeCell ref="F173:G173"/>
    <mergeCell ref="I173:J173"/>
    <mergeCell ref="L173:M173"/>
    <mergeCell ref="A172:H172"/>
    <mergeCell ref="A168:E168"/>
    <mergeCell ref="F168:G168"/>
    <mergeCell ref="A169:C169"/>
    <mergeCell ref="F169:G169"/>
    <mergeCell ref="I169:J169"/>
    <mergeCell ref="L168:Q168"/>
    <mergeCell ref="L169:Q169"/>
    <mergeCell ref="N13:N15"/>
    <mergeCell ref="O13:O15"/>
    <mergeCell ref="P13:P15"/>
    <mergeCell ref="Q13:Q15"/>
    <mergeCell ref="B14:B15"/>
    <mergeCell ref="C14:G14"/>
    <mergeCell ref="H14:I14"/>
    <mergeCell ref="K10:M10"/>
    <mergeCell ref="A13:A15"/>
    <mergeCell ref="B13:I13"/>
    <mergeCell ref="J13:J15"/>
    <mergeCell ref="K13:K15"/>
    <mergeCell ref="L13:L15"/>
    <mergeCell ref="M13:M15"/>
    <mergeCell ref="D8:K8"/>
    <mergeCell ref="A3:Q3"/>
    <mergeCell ref="A6:B6"/>
    <mergeCell ref="D6:Q6"/>
    <mergeCell ref="A7:I7"/>
    <mergeCell ref="J7:N7"/>
  </mergeCells>
  <pageMargins left="0.17" right="0.17" top="0.28999999999999998" bottom="0.3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Y27"/>
  <sheetViews>
    <sheetView workbookViewId="0">
      <selection activeCell="A13" sqref="A13:A15"/>
    </sheetView>
  </sheetViews>
  <sheetFormatPr defaultRowHeight="12.75"/>
  <cols>
    <col min="1" max="1" width="17.5703125" customWidth="1" collapsed="1"/>
    <col min="2" max="2" width="12.7109375" customWidth="1" collapsed="1"/>
    <col min="3" max="8" width="11.5703125" collapsed="1"/>
    <col min="9" max="9" width="17.28515625" collapsed="1"/>
    <col min="10" max="10" width="38.28515625" collapsed="1"/>
    <col min="11" max="11" width="38.140625" collapsed="1"/>
    <col min="12" max="12" width="11.5703125" collapsed="1"/>
    <col min="13" max="13" width="12.42578125" collapsed="1"/>
    <col min="14" max="17" width="11.5703125" collapsed="1"/>
    <col min="18" max="20" width="15.5703125" customWidth="1" collapsed="1"/>
    <col min="21" max="23" width="16.42578125" customWidth="1" collapsed="1"/>
    <col min="24" max="1013" width="11.5703125" collapsed="1"/>
  </cols>
  <sheetData>
    <row r="1" spans="1:23" ht="35.1" customHeight="1">
      <c r="V1" s="21"/>
      <c r="W1" s="21"/>
    </row>
    <row r="2" spans="1:23">
      <c r="A2" s="1"/>
      <c r="B2" s="1"/>
      <c r="C2" s="1"/>
      <c r="D2" s="1"/>
      <c r="E2" s="2"/>
      <c r="F2" s="2"/>
      <c r="G2" s="2"/>
      <c r="H2" s="2"/>
      <c r="I2" s="2"/>
      <c r="J2" s="2" t="s">
        <v>0</v>
      </c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2"/>
      <c r="F3" s="2"/>
      <c r="G3" s="2"/>
      <c r="H3" s="2"/>
      <c r="I3" s="2"/>
      <c r="J3" s="2" t="s">
        <v>1</v>
      </c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2"/>
      <c r="F4" s="2"/>
      <c r="G4" s="2"/>
      <c r="H4" s="2"/>
      <c r="I4" s="2"/>
      <c r="J4" s="2" t="s">
        <v>2</v>
      </c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1"/>
      <c r="C6" s="1"/>
      <c r="D6" s="1"/>
      <c r="E6" s="2"/>
      <c r="F6" s="15"/>
      <c r="G6" s="3"/>
      <c r="H6" s="2"/>
      <c r="I6" s="122" t="s">
        <v>3</v>
      </c>
      <c r="J6" s="122"/>
      <c r="K6" s="3" t="s">
        <v>4</v>
      </c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B7" s="1"/>
      <c r="C7" s="1"/>
      <c r="D7" s="1"/>
      <c r="E7" s="2"/>
      <c r="F7" s="2"/>
      <c r="G7" s="3"/>
      <c r="H7" s="2"/>
      <c r="I7" s="122" t="s">
        <v>5</v>
      </c>
      <c r="J7" s="122"/>
      <c r="K7" s="3" t="s">
        <v>6</v>
      </c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1"/>
      <c r="B8" s="1"/>
      <c r="C8" s="1"/>
      <c r="D8" s="1"/>
      <c r="E8" s="2"/>
      <c r="F8" s="2"/>
      <c r="G8" s="3"/>
      <c r="I8" s="122" t="s">
        <v>7</v>
      </c>
      <c r="J8" s="122"/>
      <c r="K8" s="3" t="s">
        <v>8</v>
      </c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</row>
    <row r="10" spans="1:23">
      <c r="A10" s="4"/>
      <c r="B10" s="4"/>
      <c r="C10" s="4"/>
      <c r="D10" s="4"/>
      <c r="E10" s="4"/>
      <c r="F10" s="4"/>
      <c r="G10" s="4"/>
      <c r="H10" s="4"/>
      <c r="I10" s="4"/>
      <c r="J10" s="4"/>
      <c r="K10" s="123" t="s">
        <v>9</v>
      </c>
      <c r="L10" s="123"/>
      <c r="M10" s="123"/>
      <c r="N10" s="4"/>
      <c r="O10" s="4"/>
      <c r="P10" s="4"/>
      <c r="Q10" s="4"/>
      <c r="R10" s="4"/>
      <c r="S10" s="4"/>
      <c r="T10" s="4"/>
      <c r="U10" s="4"/>
      <c r="V10" s="4"/>
      <c r="W10" s="4"/>
    </row>
    <row r="13" spans="1:23" ht="12.75" customHeight="1">
      <c r="A13" s="129" t="s">
        <v>65</v>
      </c>
      <c r="B13" s="124" t="s">
        <v>10</v>
      </c>
      <c r="C13" s="132"/>
      <c r="D13" s="132"/>
      <c r="E13" s="132"/>
      <c r="F13" s="132"/>
      <c r="G13" s="132"/>
      <c r="H13" s="132"/>
      <c r="I13" s="133"/>
      <c r="J13" s="121" t="s">
        <v>11</v>
      </c>
      <c r="K13" s="124" t="s">
        <v>64</v>
      </c>
      <c r="L13" s="121" t="s">
        <v>89</v>
      </c>
      <c r="M13" s="121" t="s">
        <v>88</v>
      </c>
      <c r="N13" s="121" t="s">
        <v>87</v>
      </c>
      <c r="O13" s="121" t="s">
        <v>78</v>
      </c>
      <c r="P13" s="121" t="s">
        <v>79</v>
      </c>
      <c r="Q13" s="121" t="s">
        <v>80</v>
      </c>
      <c r="R13" s="121" t="s">
        <v>81</v>
      </c>
      <c r="S13" s="121" t="s">
        <v>82</v>
      </c>
      <c r="T13" s="121" t="s">
        <v>83</v>
      </c>
      <c r="U13" s="121" t="s">
        <v>84</v>
      </c>
      <c r="V13" s="121" t="s">
        <v>85</v>
      </c>
      <c r="W13" s="121" t="s">
        <v>86</v>
      </c>
    </row>
    <row r="14" spans="1:23" ht="23.85" customHeight="1">
      <c r="A14" s="130"/>
      <c r="B14" s="121" t="s">
        <v>63</v>
      </c>
      <c r="C14" s="121" t="s">
        <v>12</v>
      </c>
      <c r="D14" s="121"/>
      <c r="E14" s="121"/>
      <c r="F14" s="121"/>
      <c r="G14" s="121"/>
      <c r="H14" s="124" t="s">
        <v>13</v>
      </c>
      <c r="I14" s="124"/>
      <c r="J14" s="121"/>
      <c r="K14" s="124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</row>
    <row r="15" spans="1:23" ht="51">
      <c r="A15" s="131"/>
      <c r="B15" s="121"/>
      <c r="C15" s="5" t="s">
        <v>14</v>
      </c>
      <c r="D15" s="5" t="s">
        <v>15</v>
      </c>
      <c r="E15" s="5" t="s">
        <v>16</v>
      </c>
      <c r="F15" s="5" t="s">
        <v>17</v>
      </c>
      <c r="G15" s="6" t="s">
        <v>18</v>
      </c>
      <c r="H15" s="5" t="s">
        <v>19</v>
      </c>
      <c r="I15" s="7" t="s">
        <v>20</v>
      </c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</row>
    <row r="16" spans="1:23">
      <c r="A16" s="5">
        <v>2</v>
      </c>
      <c r="B16" s="5">
        <v>3</v>
      </c>
      <c r="C16" s="5" t="s">
        <v>21</v>
      </c>
      <c r="D16" s="5" t="s">
        <v>22</v>
      </c>
      <c r="E16" s="5" t="s">
        <v>23</v>
      </c>
      <c r="F16" s="5" t="s">
        <v>24</v>
      </c>
      <c r="G16" s="5" t="s">
        <v>25</v>
      </c>
      <c r="H16" s="5" t="s">
        <v>26</v>
      </c>
      <c r="I16" s="5" t="s">
        <v>27</v>
      </c>
      <c r="J16" s="8" t="s">
        <v>28</v>
      </c>
      <c r="K16" s="5" t="s">
        <v>29</v>
      </c>
      <c r="L16" s="8" t="s">
        <v>30</v>
      </c>
      <c r="M16" s="5" t="s">
        <v>31</v>
      </c>
      <c r="N16" s="8" t="s">
        <v>32</v>
      </c>
      <c r="O16" s="8">
        <v>16</v>
      </c>
      <c r="P16" s="5">
        <v>17</v>
      </c>
      <c r="Q16" s="8">
        <v>18</v>
      </c>
      <c r="R16" s="17">
        <v>19</v>
      </c>
      <c r="S16" s="18">
        <v>20</v>
      </c>
      <c r="T16" s="17">
        <v>21</v>
      </c>
      <c r="U16" s="20">
        <v>22</v>
      </c>
      <c r="V16" s="19">
        <v>23</v>
      </c>
      <c r="W16" s="20">
        <v>24</v>
      </c>
    </row>
    <row r="17" spans="1:23" ht="25.5">
      <c r="A17" s="16">
        <f>IF(D17="00",J17,IF(E17="00",J17,IF(F17="000",IF(G17="00",J17,J17),A16)))</f>
        <v>2</v>
      </c>
      <c r="B17" s="9" t="s">
        <v>33</v>
      </c>
      <c r="C17" s="9" t="s">
        <v>34</v>
      </c>
      <c r="D17" s="9" t="s">
        <v>35</v>
      </c>
      <c r="E17" s="9" t="s">
        <v>36</v>
      </c>
      <c r="F17" s="9" t="s">
        <v>37</v>
      </c>
      <c r="G17" s="9" t="s">
        <v>38</v>
      </c>
      <c r="H17" s="9" t="s">
        <v>39</v>
      </c>
      <c r="I17" s="9" t="s">
        <v>40</v>
      </c>
      <c r="J17" s="10" t="s">
        <v>41</v>
      </c>
      <c r="K17" s="5" t="s">
        <v>42</v>
      </c>
      <c r="L17" s="11" t="s">
        <v>43</v>
      </c>
      <c r="M17" s="11" t="s">
        <v>44</v>
      </c>
      <c r="N17" s="11" t="s">
        <v>45</v>
      </c>
      <c r="O17" s="11" t="s">
        <v>46</v>
      </c>
      <c r="P17" s="11" t="s">
        <v>47</v>
      </c>
      <c r="Q17" s="11" t="s">
        <v>48</v>
      </c>
      <c r="R17" s="11" t="s">
        <v>66</v>
      </c>
      <c r="S17" s="11" t="s">
        <v>68</v>
      </c>
      <c r="T17" s="11" t="s">
        <v>70</v>
      </c>
      <c r="U17" s="11" t="s">
        <v>72</v>
      </c>
      <c r="V17" s="11" t="s">
        <v>73</v>
      </c>
      <c r="W17" s="11" t="s">
        <v>74</v>
      </c>
    </row>
    <row r="18" spans="1:23">
      <c r="H18" s="12"/>
      <c r="K18" s="13" t="s">
        <v>49</v>
      </c>
      <c r="L18" s="11" t="s">
        <v>50</v>
      </c>
      <c r="M18" s="11" t="s">
        <v>51</v>
      </c>
      <c r="N18" s="11" t="s">
        <v>52</v>
      </c>
      <c r="O18" s="11" t="s">
        <v>53</v>
      </c>
      <c r="P18" s="11" t="s">
        <v>54</v>
      </c>
      <c r="Q18" s="11" t="s">
        <v>55</v>
      </c>
      <c r="R18" s="11" t="s">
        <v>67</v>
      </c>
      <c r="S18" s="11" t="s">
        <v>69</v>
      </c>
      <c r="T18" s="11" t="s">
        <v>71</v>
      </c>
      <c r="U18" s="11" t="s">
        <v>77</v>
      </c>
      <c r="V18" s="11" t="s">
        <v>76</v>
      </c>
      <c r="W18" s="11" t="s">
        <v>75</v>
      </c>
    </row>
    <row r="19" spans="1:23">
      <c r="H19" s="12"/>
      <c r="K19" s="12"/>
      <c r="N19" s="13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2.75" customHeight="1">
      <c r="A20" s="127" t="s">
        <v>56</v>
      </c>
      <c r="B20" s="127"/>
      <c r="C20" s="127"/>
      <c r="F20" s="125"/>
      <c r="G20" s="125"/>
      <c r="H20" s="12"/>
      <c r="I20" s="125"/>
      <c r="J20" s="125"/>
      <c r="K20" s="12"/>
      <c r="L20" s="125"/>
      <c r="M20" s="125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2.75" customHeight="1">
      <c r="A21" s="127" t="s">
        <v>57</v>
      </c>
      <c r="B21" s="127"/>
      <c r="C21" s="127"/>
      <c r="F21" s="126" t="s">
        <v>58</v>
      </c>
      <c r="G21" s="126"/>
      <c r="H21" s="12"/>
      <c r="I21" s="126" t="s">
        <v>59</v>
      </c>
      <c r="J21" s="126"/>
      <c r="K21" s="12"/>
      <c r="L21" s="126" t="s">
        <v>60</v>
      </c>
      <c r="M21" s="126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H22" s="12"/>
      <c r="K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H23" s="12"/>
      <c r="K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2.75" customHeight="1">
      <c r="A24" s="127" t="s">
        <v>61</v>
      </c>
      <c r="B24" s="127"/>
      <c r="C24" s="127"/>
      <c r="F24" s="125"/>
      <c r="G24" s="125"/>
      <c r="H24" s="12"/>
      <c r="I24" s="125"/>
      <c r="J24" s="125"/>
      <c r="K24" s="12"/>
      <c r="L24" s="125"/>
      <c r="M24" s="125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2.75" customHeight="1">
      <c r="F25" s="126" t="s">
        <v>58</v>
      </c>
      <c r="G25" s="126"/>
      <c r="H25" s="12"/>
      <c r="I25" s="126" t="s">
        <v>59</v>
      </c>
      <c r="J25" s="126"/>
      <c r="K25" s="12"/>
      <c r="L25" s="126" t="s">
        <v>60</v>
      </c>
      <c r="M25" s="126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2.75" customHeight="1">
      <c r="A26" s="127" t="s">
        <v>62</v>
      </c>
      <c r="B26" s="127"/>
      <c r="C26" s="127"/>
      <c r="D26" s="127"/>
      <c r="E26" s="127"/>
      <c r="F26" s="127"/>
      <c r="G26" s="127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28"/>
      <c r="B27" s="128"/>
      <c r="C27" s="128"/>
      <c r="D27" s="128"/>
      <c r="E27" s="128"/>
      <c r="F27" s="128"/>
      <c r="G27" s="128"/>
    </row>
  </sheetData>
  <mergeCells count="39">
    <mergeCell ref="A13:A15"/>
    <mergeCell ref="B14:B15"/>
    <mergeCell ref="B13:I13"/>
    <mergeCell ref="A24:C24"/>
    <mergeCell ref="F24:G24"/>
    <mergeCell ref="I24:J24"/>
    <mergeCell ref="C14:G14"/>
    <mergeCell ref="H14:I14"/>
    <mergeCell ref="J13:J15"/>
    <mergeCell ref="A20:C20"/>
    <mergeCell ref="F20:G20"/>
    <mergeCell ref="I20:J20"/>
    <mergeCell ref="A21:C21"/>
    <mergeCell ref="F21:G21"/>
    <mergeCell ref="I21:J21"/>
    <mergeCell ref="L21:M21"/>
    <mergeCell ref="A26:G27"/>
    <mergeCell ref="L24:M24"/>
    <mergeCell ref="F25:G25"/>
    <mergeCell ref="I25:J25"/>
    <mergeCell ref="L25:M25"/>
    <mergeCell ref="L20:M20"/>
    <mergeCell ref="R13:R15"/>
    <mergeCell ref="S13:S15"/>
    <mergeCell ref="T13:T15"/>
    <mergeCell ref="N13:N15"/>
    <mergeCell ref="O13:O15"/>
    <mergeCell ref="P13:P15"/>
    <mergeCell ref="Q13:Q15"/>
    <mergeCell ref="U13:U15"/>
    <mergeCell ref="V13:V15"/>
    <mergeCell ref="W13:W15"/>
    <mergeCell ref="I6:J6"/>
    <mergeCell ref="I7:J7"/>
    <mergeCell ref="I8:J8"/>
    <mergeCell ref="K10:M10"/>
    <mergeCell ref="K13:K15"/>
    <mergeCell ref="L13:L15"/>
    <mergeCell ref="M13:M15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Лист1</vt:lpstr>
      <vt:lpstr>Лист2</vt:lpstr>
      <vt:lpstr>Footer</vt:lpstr>
      <vt:lpstr>Header</vt:lpstr>
      <vt:lpstr>Row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0</cp:revision>
  <cp:lastPrinted>2023-03-17T07:42:41Z</cp:lastPrinted>
  <dcterms:created xsi:type="dcterms:W3CDTF">2017-06-15T16:31:17Z</dcterms:created>
  <dcterms:modified xsi:type="dcterms:W3CDTF">2023-11-01T13:06:08Z</dcterms:modified>
  <dc:language>ru-RU</dc:language>
</cp:coreProperties>
</file>